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พิพิธภัณฑ์ ราชบุรี\"/>
    </mc:Choice>
  </mc:AlternateContent>
  <xr:revisionPtr revIDLastSave="0" documentId="13_ncr:1_{BA24E9DF-AA1F-401E-9ADB-DFD5595EC281}" xr6:coauthVersionLast="47" xr6:coauthVersionMax="47" xr10:uidLastSave="{00000000-0000-0000-0000-000000000000}"/>
  <bookViews>
    <workbookView xWindow="465" yWindow="585" windowWidth="17775" windowHeight="13515" xr2:uid="{00000000-000D-0000-FFFF-FFFF00000000}"/>
  </bookViews>
  <sheets>
    <sheet name="รายชื่อ" sheetId="1" r:id="rId1"/>
    <sheet name="การประเมิน หลักสูตรที่ 1" sheetId="5" r:id="rId2"/>
    <sheet name="การประเมิน หลักสูตรที่ 2" sheetId="6" r:id="rId3"/>
    <sheet name="การประเมิน หลักสูตรที่ 3" sheetId="7" r:id="rId4"/>
    <sheet name="การประเมิน หลักสูตรที่ 4" sheetId="8" r:id="rId5"/>
    <sheet name="การประเมิน หลักสูตรที่ 5" sheetId="9" r:id="rId6"/>
    <sheet name="การประเมิน หลักสูตรที่ 6" sheetId="11" r:id="rId7"/>
    <sheet name="การติดตามผล" sheetId="10" r:id="rId8"/>
    <sheet name="ผลการประเมิน" sheetId="3" state="hidden" r:id="rId9"/>
    <sheet name="ผลการติดตามผล" sheetId="4" state="hidden" r:id="rId10"/>
  </sheets>
  <definedNames>
    <definedName name="_xlnm._FilterDatabase" localSheetId="9" hidden="1">ผลการติดตามผล!$A$2:$L$151</definedName>
    <definedName name="_xlnm._FilterDatabase" localSheetId="0" hidden="1">รายชื่อ!#REF!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" i="10" l="1"/>
  <c r="E37" i="10"/>
  <c r="U122" i="11"/>
  <c r="S122" i="11"/>
  <c r="Q122" i="11"/>
  <c r="O122" i="11"/>
  <c r="U121" i="11"/>
  <c r="V121" i="11" s="1"/>
  <c r="S121" i="11"/>
  <c r="T121" i="11" s="1"/>
  <c r="Q121" i="11"/>
  <c r="R121" i="11" s="1"/>
  <c r="O121" i="11"/>
  <c r="P121" i="11" s="1"/>
  <c r="U120" i="11"/>
  <c r="V120" i="11" s="1"/>
  <c r="S120" i="11"/>
  <c r="T120" i="11" s="1"/>
  <c r="Q120" i="11"/>
  <c r="R120" i="11" s="1"/>
  <c r="O120" i="11"/>
  <c r="P120" i="11" s="1"/>
  <c r="U119" i="11"/>
  <c r="V119" i="11" s="1"/>
  <c r="S119" i="11"/>
  <c r="T119" i="11" s="1"/>
  <c r="Q119" i="11"/>
  <c r="R119" i="11" s="1"/>
  <c r="O119" i="11"/>
  <c r="P119" i="11" s="1"/>
  <c r="U118" i="11"/>
  <c r="V118" i="11" s="1"/>
  <c r="S118" i="11"/>
  <c r="T118" i="11" s="1"/>
  <c r="Q118" i="11"/>
  <c r="R118" i="11" s="1"/>
  <c r="O118" i="11"/>
  <c r="P118" i="11" s="1"/>
  <c r="U117" i="11"/>
  <c r="V117" i="11" s="1"/>
  <c r="S117" i="11"/>
  <c r="Q117" i="11"/>
  <c r="O117" i="11"/>
  <c r="S42" i="11"/>
  <c r="Q42" i="11"/>
  <c r="O42" i="11"/>
  <c r="M42" i="11"/>
  <c r="K42" i="11"/>
  <c r="I42" i="11"/>
  <c r="G42" i="11"/>
  <c r="E42" i="11"/>
  <c r="C42" i="11"/>
  <c r="T41" i="11"/>
  <c r="S41" i="11"/>
  <c r="Q41" i="11"/>
  <c r="R41" i="11" s="1"/>
  <c r="O41" i="11"/>
  <c r="P41" i="11" s="1"/>
  <c r="M41" i="11"/>
  <c r="N41" i="11" s="1"/>
  <c r="K41" i="11"/>
  <c r="L41" i="11" s="1"/>
  <c r="I41" i="11"/>
  <c r="J41" i="11" s="1"/>
  <c r="G41" i="11"/>
  <c r="H41" i="11" s="1"/>
  <c r="E41" i="11"/>
  <c r="F41" i="11" s="1"/>
  <c r="C41" i="11"/>
  <c r="D41" i="11" s="1"/>
  <c r="S40" i="11"/>
  <c r="T40" i="11" s="1"/>
  <c r="Q40" i="11"/>
  <c r="R40" i="11" s="1"/>
  <c r="O40" i="11"/>
  <c r="P40" i="11" s="1"/>
  <c r="M40" i="11"/>
  <c r="N40" i="11" s="1"/>
  <c r="K40" i="11"/>
  <c r="L40" i="11" s="1"/>
  <c r="I40" i="11"/>
  <c r="J40" i="11" s="1"/>
  <c r="G40" i="11"/>
  <c r="H40" i="11" s="1"/>
  <c r="E40" i="11"/>
  <c r="F40" i="11" s="1"/>
  <c r="C40" i="11"/>
  <c r="D40" i="11" s="1"/>
  <c r="S39" i="11"/>
  <c r="T39" i="11" s="1"/>
  <c r="Q39" i="11"/>
  <c r="R39" i="11" s="1"/>
  <c r="O39" i="11"/>
  <c r="P39" i="11" s="1"/>
  <c r="M39" i="11"/>
  <c r="N39" i="11" s="1"/>
  <c r="K39" i="11"/>
  <c r="L39" i="11" s="1"/>
  <c r="I39" i="11"/>
  <c r="J39" i="11" s="1"/>
  <c r="G39" i="11"/>
  <c r="H39" i="11" s="1"/>
  <c r="E39" i="11"/>
  <c r="F39" i="11" s="1"/>
  <c r="C39" i="11"/>
  <c r="D39" i="11" s="1"/>
  <c r="S38" i="11"/>
  <c r="T38" i="11" s="1"/>
  <c r="Q38" i="11"/>
  <c r="R38" i="11" s="1"/>
  <c r="O38" i="11"/>
  <c r="P38" i="11" s="1"/>
  <c r="M38" i="11"/>
  <c r="N38" i="11" s="1"/>
  <c r="K38" i="11"/>
  <c r="L38" i="11" s="1"/>
  <c r="I38" i="11"/>
  <c r="J38" i="11" s="1"/>
  <c r="G38" i="11"/>
  <c r="H38" i="11" s="1"/>
  <c r="E38" i="11"/>
  <c r="F38" i="11" s="1"/>
  <c r="C38" i="11"/>
  <c r="D38" i="11" s="1"/>
  <c r="S37" i="11"/>
  <c r="Q37" i="11"/>
  <c r="O37" i="11"/>
  <c r="M37" i="11"/>
  <c r="N37" i="11" s="1"/>
  <c r="K37" i="11"/>
  <c r="L37" i="11" s="1"/>
  <c r="I37" i="11"/>
  <c r="J37" i="11" s="1"/>
  <c r="G37" i="11"/>
  <c r="H37" i="11" s="1"/>
  <c r="E37" i="11"/>
  <c r="C37" i="11"/>
  <c r="C37" i="5"/>
  <c r="E43" i="11" l="1"/>
  <c r="F42" i="11" s="1"/>
  <c r="O103" i="11" s="1"/>
  <c r="V123" i="11"/>
  <c r="S43" i="11"/>
  <c r="T42" i="11" s="1"/>
  <c r="C43" i="11"/>
  <c r="D42" i="11" s="1"/>
  <c r="O102" i="11" s="1"/>
  <c r="Q123" i="11"/>
  <c r="R122" i="11" s="1"/>
  <c r="O111" i="11" s="1"/>
  <c r="Q43" i="11"/>
  <c r="R42" i="11" s="1"/>
  <c r="O43" i="11"/>
  <c r="P42" i="11" s="1"/>
  <c r="J43" i="11"/>
  <c r="N43" i="11"/>
  <c r="T37" i="11"/>
  <c r="T43" i="11" s="1"/>
  <c r="L43" i="11"/>
  <c r="O123" i="11"/>
  <c r="P122" i="11" s="1"/>
  <c r="P117" i="11"/>
  <c r="P123" i="11" s="1"/>
  <c r="S123" i="11"/>
  <c r="T122" i="11" s="1"/>
  <c r="O112" i="11" s="1"/>
  <c r="C49" i="11"/>
  <c r="H43" i="11"/>
  <c r="D37" i="11"/>
  <c r="D43" i="11" s="1"/>
  <c r="P37" i="11"/>
  <c r="P43" i="11" s="1"/>
  <c r="F37" i="11"/>
  <c r="F43" i="11" s="1"/>
  <c r="G43" i="11"/>
  <c r="H42" i="11" s="1"/>
  <c r="O104" i="11" s="1"/>
  <c r="R117" i="11"/>
  <c r="R123" i="11" s="1"/>
  <c r="Q124" i="11" s="1"/>
  <c r="R37" i="11"/>
  <c r="R43" i="11" s="1"/>
  <c r="I43" i="11"/>
  <c r="J42" i="11" s="1"/>
  <c r="O105" i="11" s="1"/>
  <c r="T117" i="11"/>
  <c r="T123" i="11" s="1"/>
  <c r="U123" i="11"/>
  <c r="K43" i="11"/>
  <c r="M43" i="11"/>
  <c r="N42" i="11" s="1"/>
  <c r="O107" i="11" s="1"/>
  <c r="S44" i="11" l="1"/>
  <c r="S45" i="11" s="1"/>
  <c r="E44" i="11"/>
  <c r="E45" i="11" s="1"/>
  <c r="C44" i="11"/>
  <c r="U124" i="11"/>
  <c r="S124" i="11"/>
  <c r="O124" i="11"/>
  <c r="O44" i="11"/>
  <c r="O45" i="11" s="1"/>
  <c r="Q44" i="11"/>
  <c r="Q45" i="11" s="1"/>
  <c r="V122" i="11"/>
  <c r="O113" i="11" s="1"/>
  <c r="G44" i="11"/>
  <c r="G45" i="11" s="1"/>
  <c r="K44" i="11"/>
  <c r="K45" i="11" s="1"/>
  <c r="O110" i="11"/>
  <c r="O108" i="11"/>
  <c r="L42" i="11"/>
  <c r="O106" i="11" s="1"/>
  <c r="M44" i="11"/>
  <c r="M45" i="11" s="1"/>
  <c r="C45" i="11"/>
  <c r="I44" i="11"/>
  <c r="I45" i="11" s="1"/>
  <c r="C47" i="11" l="1"/>
  <c r="E36" i="10" l="1"/>
  <c r="U122" i="9"/>
  <c r="S122" i="9"/>
  <c r="Q122" i="9"/>
  <c r="O122" i="9"/>
  <c r="U121" i="9"/>
  <c r="V121" i="9" s="1"/>
  <c r="S121" i="9"/>
  <c r="T121" i="9" s="1"/>
  <c r="Q121" i="9"/>
  <c r="R121" i="9" s="1"/>
  <c r="O121" i="9"/>
  <c r="P121" i="9" s="1"/>
  <c r="U120" i="9"/>
  <c r="V120" i="9" s="1"/>
  <c r="S120" i="9"/>
  <c r="T120" i="9" s="1"/>
  <c r="Q120" i="9"/>
  <c r="R120" i="9" s="1"/>
  <c r="O120" i="9"/>
  <c r="P120" i="9" s="1"/>
  <c r="U119" i="9"/>
  <c r="V119" i="9" s="1"/>
  <c r="S119" i="9"/>
  <c r="T119" i="9" s="1"/>
  <c r="Q119" i="9"/>
  <c r="R119" i="9" s="1"/>
  <c r="O119" i="9"/>
  <c r="P119" i="9" s="1"/>
  <c r="U118" i="9"/>
  <c r="V118" i="9" s="1"/>
  <c r="S118" i="9"/>
  <c r="T118" i="9" s="1"/>
  <c r="Q118" i="9"/>
  <c r="R118" i="9" s="1"/>
  <c r="O118" i="9"/>
  <c r="P118" i="9" s="1"/>
  <c r="U117" i="9"/>
  <c r="V117" i="9" s="1"/>
  <c r="S117" i="9"/>
  <c r="T117" i="9" s="1"/>
  <c r="Q117" i="9"/>
  <c r="R117" i="9" s="1"/>
  <c r="O117" i="9"/>
  <c r="P117" i="9" s="1"/>
  <c r="S42" i="9"/>
  <c r="Q42" i="9"/>
  <c r="O42" i="9"/>
  <c r="M42" i="9"/>
  <c r="K42" i="9"/>
  <c r="I42" i="9"/>
  <c r="G42" i="9"/>
  <c r="E42" i="9"/>
  <c r="C42" i="9"/>
  <c r="S41" i="9"/>
  <c r="T41" i="9" s="1"/>
  <c r="Q41" i="9"/>
  <c r="R41" i="9" s="1"/>
  <c r="O41" i="9"/>
  <c r="P41" i="9" s="1"/>
  <c r="M41" i="9"/>
  <c r="N41" i="9" s="1"/>
  <c r="K41" i="9"/>
  <c r="L41" i="9" s="1"/>
  <c r="I41" i="9"/>
  <c r="J41" i="9" s="1"/>
  <c r="G41" i="9"/>
  <c r="H41" i="9" s="1"/>
  <c r="E41" i="9"/>
  <c r="F41" i="9" s="1"/>
  <c r="C41" i="9"/>
  <c r="D41" i="9" s="1"/>
  <c r="S40" i="9"/>
  <c r="T40" i="9" s="1"/>
  <c r="Q40" i="9"/>
  <c r="R40" i="9" s="1"/>
  <c r="O40" i="9"/>
  <c r="P40" i="9" s="1"/>
  <c r="M40" i="9"/>
  <c r="N40" i="9" s="1"/>
  <c r="K40" i="9"/>
  <c r="L40" i="9" s="1"/>
  <c r="I40" i="9"/>
  <c r="J40" i="9" s="1"/>
  <c r="G40" i="9"/>
  <c r="H40" i="9" s="1"/>
  <c r="E40" i="9"/>
  <c r="F40" i="9" s="1"/>
  <c r="C40" i="9"/>
  <c r="D40" i="9" s="1"/>
  <c r="S39" i="9"/>
  <c r="T39" i="9" s="1"/>
  <c r="Q39" i="9"/>
  <c r="R39" i="9" s="1"/>
  <c r="O39" i="9"/>
  <c r="P39" i="9" s="1"/>
  <c r="M39" i="9"/>
  <c r="N39" i="9" s="1"/>
  <c r="K39" i="9"/>
  <c r="L39" i="9" s="1"/>
  <c r="I39" i="9"/>
  <c r="J39" i="9" s="1"/>
  <c r="G39" i="9"/>
  <c r="H39" i="9" s="1"/>
  <c r="E39" i="9"/>
  <c r="F39" i="9" s="1"/>
  <c r="C39" i="9"/>
  <c r="D39" i="9" s="1"/>
  <c r="S38" i="9"/>
  <c r="T38" i="9" s="1"/>
  <c r="Q38" i="9"/>
  <c r="R38" i="9" s="1"/>
  <c r="O38" i="9"/>
  <c r="P38" i="9" s="1"/>
  <c r="M38" i="9"/>
  <c r="N38" i="9" s="1"/>
  <c r="K38" i="9"/>
  <c r="L38" i="9" s="1"/>
  <c r="I38" i="9"/>
  <c r="J38" i="9" s="1"/>
  <c r="G38" i="9"/>
  <c r="H38" i="9" s="1"/>
  <c r="E38" i="9"/>
  <c r="F38" i="9" s="1"/>
  <c r="C38" i="9"/>
  <c r="D38" i="9" s="1"/>
  <c r="S37" i="9"/>
  <c r="Q37" i="9"/>
  <c r="R37" i="9" s="1"/>
  <c r="O37" i="9"/>
  <c r="P37" i="9" s="1"/>
  <c r="M37" i="9"/>
  <c r="N37" i="9" s="1"/>
  <c r="K37" i="9"/>
  <c r="L37" i="9" s="1"/>
  <c r="I37" i="9"/>
  <c r="J37" i="9" s="1"/>
  <c r="G37" i="9"/>
  <c r="H37" i="9" s="1"/>
  <c r="E37" i="9"/>
  <c r="C37" i="9"/>
  <c r="U122" i="8"/>
  <c r="S122" i="8"/>
  <c r="Q122" i="8"/>
  <c r="O122" i="8"/>
  <c r="U121" i="8"/>
  <c r="V121" i="8" s="1"/>
  <c r="S121" i="8"/>
  <c r="T121" i="8" s="1"/>
  <c r="Q121" i="8"/>
  <c r="R121" i="8" s="1"/>
  <c r="O121" i="8"/>
  <c r="P121" i="8" s="1"/>
  <c r="U120" i="8"/>
  <c r="V120" i="8" s="1"/>
  <c r="S120" i="8"/>
  <c r="T120" i="8" s="1"/>
  <c r="Q120" i="8"/>
  <c r="R120" i="8" s="1"/>
  <c r="O120" i="8"/>
  <c r="P120" i="8" s="1"/>
  <c r="U119" i="8"/>
  <c r="V119" i="8" s="1"/>
  <c r="S119" i="8"/>
  <c r="T119" i="8" s="1"/>
  <c r="Q119" i="8"/>
  <c r="R119" i="8" s="1"/>
  <c r="O119" i="8"/>
  <c r="P119" i="8" s="1"/>
  <c r="U118" i="8"/>
  <c r="V118" i="8" s="1"/>
  <c r="S118" i="8"/>
  <c r="T118" i="8" s="1"/>
  <c r="Q118" i="8"/>
  <c r="R118" i="8" s="1"/>
  <c r="O118" i="8"/>
  <c r="P118" i="8" s="1"/>
  <c r="U117" i="8"/>
  <c r="V117" i="8" s="1"/>
  <c r="S117" i="8"/>
  <c r="T117" i="8" s="1"/>
  <c r="Q117" i="8"/>
  <c r="R117" i="8" s="1"/>
  <c r="O117" i="8"/>
  <c r="P117" i="8" s="1"/>
  <c r="S42" i="8"/>
  <c r="Q42" i="8"/>
  <c r="O42" i="8"/>
  <c r="M42" i="8"/>
  <c r="K42" i="8"/>
  <c r="I42" i="8"/>
  <c r="G42" i="8"/>
  <c r="E42" i="8"/>
  <c r="C42" i="8"/>
  <c r="S41" i="8"/>
  <c r="T41" i="8" s="1"/>
  <c r="Q41" i="8"/>
  <c r="R41" i="8" s="1"/>
  <c r="O41" i="8"/>
  <c r="P41" i="8" s="1"/>
  <c r="M41" i="8"/>
  <c r="N41" i="8" s="1"/>
  <c r="K41" i="8"/>
  <c r="L41" i="8" s="1"/>
  <c r="I41" i="8"/>
  <c r="J41" i="8" s="1"/>
  <c r="G41" i="8"/>
  <c r="H41" i="8" s="1"/>
  <c r="E41" i="8"/>
  <c r="F41" i="8" s="1"/>
  <c r="C41" i="8"/>
  <c r="D41" i="8" s="1"/>
  <c r="S40" i="8"/>
  <c r="T40" i="8" s="1"/>
  <c r="Q40" i="8"/>
  <c r="R40" i="8" s="1"/>
  <c r="O40" i="8"/>
  <c r="P40" i="8" s="1"/>
  <c r="M40" i="8"/>
  <c r="N40" i="8" s="1"/>
  <c r="K40" i="8"/>
  <c r="L40" i="8" s="1"/>
  <c r="I40" i="8"/>
  <c r="J40" i="8" s="1"/>
  <c r="G40" i="8"/>
  <c r="H40" i="8" s="1"/>
  <c r="E40" i="8"/>
  <c r="F40" i="8" s="1"/>
  <c r="C40" i="8"/>
  <c r="D40" i="8" s="1"/>
  <c r="S39" i="8"/>
  <c r="T39" i="8" s="1"/>
  <c r="Q39" i="8"/>
  <c r="R39" i="8" s="1"/>
  <c r="O39" i="8"/>
  <c r="P39" i="8" s="1"/>
  <c r="M39" i="8"/>
  <c r="N39" i="8" s="1"/>
  <c r="K39" i="8"/>
  <c r="L39" i="8" s="1"/>
  <c r="I39" i="8"/>
  <c r="J39" i="8" s="1"/>
  <c r="G39" i="8"/>
  <c r="H39" i="8" s="1"/>
  <c r="E39" i="8"/>
  <c r="F39" i="8" s="1"/>
  <c r="C39" i="8"/>
  <c r="D39" i="8" s="1"/>
  <c r="S38" i="8"/>
  <c r="T38" i="8" s="1"/>
  <c r="Q38" i="8"/>
  <c r="O38" i="8"/>
  <c r="P38" i="8" s="1"/>
  <c r="M38" i="8"/>
  <c r="N38" i="8" s="1"/>
  <c r="K38" i="8"/>
  <c r="L38" i="8" s="1"/>
  <c r="I38" i="8"/>
  <c r="J38" i="8" s="1"/>
  <c r="G38" i="8"/>
  <c r="H38" i="8" s="1"/>
  <c r="E38" i="8"/>
  <c r="F38" i="8" s="1"/>
  <c r="C38" i="8"/>
  <c r="D38" i="8" s="1"/>
  <c r="S37" i="8"/>
  <c r="Q37" i="8"/>
  <c r="R37" i="8" s="1"/>
  <c r="O37" i="8"/>
  <c r="P37" i="8" s="1"/>
  <c r="M37" i="8"/>
  <c r="N37" i="8" s="1"/>
  <c r="K37" i="8"/>
  <c r="L37" i="8" s="1"/>
  <c r="I37" i="8"/>
  <c r="J37" i="8" s="1"/>
  <c r="G37" i="8"/>
  <c r="H37" i="8" s="1"/>
  <c r="E37" i="8"/>
  <c r="C37" i="8"/>
  <c r="U122" i="7"/>
  <c r="S122" i="7"/>
  <c r="Q122" i="7"/>
  <c r="O122" i="7"/>
  <c r="U121" i="7"/>
  <c r="V121" i="7" s="1"/>
  <c r="S121" i="7"/>
  <c r="T121" i="7" s="1"/>
  <c r="Q121" i="7"/>
  <c r="R121" i="7" s="1"/>
  <c r="O121" i="7"/>
  <c r="P121" i="7" s="1"/>
  <c r="U120" i="7"/>
  <c r="V120" i="7" s="1"/>
  <c r="S120" i="7"/>
  <c r="T120" i="7" s="1"/>
  <c r="Q120" i="7"/>
  <c r="R120" i="7" s="1"/>
  <c r="O120" i="7"/>
  <c r="P120" i="7" s="1"/>
  <c r="U119" i="7"/>
  <c r="V119" i="7" s="1"/>
  <c r="S119" i="7"/>
  <c r="T119" i="7" s="1"/>
  <c r="Q119" i="7"/>
  <c r="R119" i="7" s="1"/>
  <c r="O119" i="7"/>
  <c r="P119" i="7" s="1"/>
  <c r="U118" i="7"/>
  <c r="V118" i="7" s="1"/>
  <c r="S118" i="7"/>
  <c r="T118" i="7" s="1"/>
  <c r="Q118" i="7"/>
  <c r="R118" i="7" s="1"/>
  <c r="O118" i="7"/>
  <c r="P118" i="7" s="1"/>
  <c r="U117" i="7"/>
  <c r="V117" i="7" s="1"/>
  <c r="S117" i="7"/>
  <c r="Q117" i="7"/>
  <c r="R117" i="7" s="1"/>
  <c r="O117" i="7"/>
  <c r="P117" i="7" s="1"/>
  <c r="S42" i="7"/>
  <c r="Q42" i="7"/>
  <c r="O42" i="7"/>
  <c r="M42" i="7"/>
  <c r="K42" i="7"/>
  <c r="I42" i="7"/>
  <c r="G42" i="7"/>
  <c r="E42" i="7"/>
  <c r="C42" i="7"/>
  <c r="S41" i="7"/>
  <c r="T41" i="7" s="1"/>
  <c r="Q41" i="7"/>
  <c r="R41" i="7" s="1"/>
  <c r="O41" i="7"/>
  <c r="P41" i="7" s="1"/>
  <c r="M41" i="7"/>
  <c r="N41" i="7" s="1"/>
  <c r="K41" i="7"/>
  <c r="L41" i="7" s="1"/>
  <c r="I41" i="7"/>
  <c r="J41" i="7" s="1"/>
  <c r="G41" i="7"/>
  <c r="H41" i="7" s="1"/>
  <c r="E41" i="7"/>
  <c r="F41" i="7" s="1"/>
  <c r="C41" i="7"/>
  <c r="D41" i="7" s="1"/>
  <c r="S40" i="7"/>
  <c r="T40" i="7" s="1"/>
  <c r="Q40" i="7"/>
  <c r="R40" i="7" s="1"/>
  <c r="O40" i="7"/>
  <c r="P40" i="7" s="1"/>
  <c r="M40" i="7"/>
  <c r="N40" i="7" s="1"/>
  <c r="K40" i="7"/>
  <c r="L40" i="7" s="1"/>
  <c r="I40" i="7"/>
  <c r="J40" i="7" s="1"/>
  <c r="G40" i="7"/>
  <c r="H40" i="7" s="1"/>
  <c r="E40" i="7"/>
  <c r="F40" i="7" s="1"/>
  <c r="C40" i="7"/>
  <c r="D40" i="7" s="1"/>
  <c r="S39" i="7"/>
  <c r="T39" i="7" s="1"/>
  <c r="Q39" i="7"/>
  <c r="R39" i="7" s="1"/>
  <c r="O39" i="7"/>
  <c r="P39" i="7" s="1"/>
  <c r="M39" i="7"/>
  <c r="N39" i="7" s="1"/>
  <c r="K39" i="7"/>
  <c r="L39" i="7" s="1"/>
  <c r="I39" i="7"/>
  <c r="J39" i="7" s="1"/>
  <c r="G39" i="7"/>
  <c r="H39" i="7" s="1"/>
  <c r="E39" i="7"/>
  <c r="F39" i="7" s="1"/>
  <c r="C39" i="7"/>
  <c r="D39" i="7" s="1"/>
  <c r="S38" i="7"/>
  <c r="T38" i="7" s="1"/>
  <c r="Q38" i="7"/>
  <c r="R38" i="7" s="1"/>
  <c r="O38" i="7"/>
  <c r="P38" i="7" s="1"/>
  <c r="M38" i="7"/>
  <c r="N38" i="7" s="1"/>
  <c r="K38" i="7"/>
  <c r="L38" i="7" s="1"/>
  <c r="I38" i="7"/>
  <c r="J38" i="7" s="1"/>
  <c r="G38" i="7"/>
  <c r="H38" i="7" s="1"/>
  <c r="E38" i="7"/>
  <c r="F38" i="7" s="1"/>
  <c r="C38" i="7"/>
  <c r="D38" i="7" s="1"/>
  <c r="S37" i="7"/>
  <c r="Q37" i="7"/>
  <c r="O37" i="7"/>
  <c r="P37" i="7" s="1"/>
  <c r="M37" i="7"/>
  <c r="N37" i="7" s="1"/>
  <c r="K37" i="7"/>
  <c r="L37" i="7" s="1"/>
  <c r="I37" i="7"/>
  <c r="J37" i="7" s="1"/>
  <c r="G37" i="7"/>
  <c r="H37" i="7" s="1"/>
  <c r="E37" i="7"/>
  <c r="F37" i="7" s="1"/>
  <c r="C37" i="7"/>
  <c r="U122" i="6"/>
  <c r="S122" i="6"/>
  <c r="Q122" i="6"/>
  <c r="O122" i="6"/>
  <c r="U121" i="6"/>
  <c r="V121" i="6" s="1"/>
  <c r="S121" i="6"/>
  <c r="T121" i="6" s="1"/>
  <c r="Q121" i="6"/>
  <c r="R121" i="6" s="1"/>
  <c r="O121" i="6"/>
  <c r="P121" i="6" s="1"/>
  <c r="U120" i="6"/>
  <c r="V120" i="6" s="1"/>
  <c r="S120" i="6"/>
  <c r="T120" i="6" s="1"/>
  <c r="Q120" i="6"/>
  <c r="R120" i="6" s="1"/>
  <c r="O120" i="6"/>
  <c r="P120" i="6" s="1"/>
  <c r="U119" i="6"/>
  <c r="V119" i="6" s="1"/>
  <c r="S119" i="6"/>
  <c r="T119" i="6" s="1"/>
  <c r="Q119" i="6"/>
  <c r="R119" i="6" s="1"/>
  <c r="O119" i="6"/>
  <c r="P119" i="6" s="1"/>
  <c r="U118" i="6"/>
  <c r="V118" i="6" s="1"/>
  <c r="S118" i="6"/>
  <c r="T118" i="6" s="1"/>
  <c r="Q118" i="6"/>
  <c r="R118" i="6" s="1"/>
  <c r="O118" i="6"/>
  <c r="P118" i="6" s="1"/>
  <c r="U117" i="6"/>
  <c r="V117" i="6" s="1"/>
  <c r="S117" i="6"/>
  <c r="T117" i="6" s="1"/>
  <c r="Q117" i="6"/>
  <c r="R117" i="6" s="1"/>
  <c r="O117" i="6"/>
  <c r="P117" i="6" s="1"/>
  <c r="S42" i="6"/>
  <c r="Q42" i="6"/>
  <c r="O42" i="6"/>
  <c r="M42" i="6"/>
  <c r="K42" i="6"/>
  <c r="I42" i="6"/>
  <c r="G42" i="6"/>
  <c r="E42" i="6"/>
  <c r="C42" i="6"/>
  <c r="S41" i="6"/>
  <c r="T41" i="6" s="1"/>
  <c r="Q41" i="6"/>
  <c r="R41" i="6" s="1"/>
  <c r="O41" i="6"/>
  <c r="P41" i="6" s="1"/>
  <c r="M41" i="6"/>
  <c r="N41" i="6" s="1"/>
  <c r="K41" i="6"/>
  <c r="L41" i="6" s="1"/>
  <c r="I41" i="6"/>
  <c r="J41" i="6" s="1"/>
  <c r="G41" i="6"/>
  <c r="H41" i="6" s="1"/>
  <c r="E41" i="6"/>
  <c r="F41" i="6" s="1"/>
  <c r="C41" i="6"/>
  <c r="D41" i="6" s="1"/>
  <c r="S40" i="6"/>
  <c r="T40" i="6" s="1"/>
  <c r="Q40" i="6"/>
  <c r="R40" i="6" s="1"/>
  <c r="O40" i="6"/>
  <c r="P40" i="6" s="1"/>
  <c r="M40" i="6"/>
  <c r="N40" i="6" s="1"/>
  <c r="K40" i="6"/>
  <c r="L40" i="6" s="1"/>
  <c r="I40" i="6"/>
  <c r="J40" i="6" s="1"/>
  <c r="G40" i="6"/>
  <c r="H40" i="6" s="1"/>
  <c r="E40" i="6"/>
  <c r="F40" i="6" s="1"/>
  <c r="C40" i="6"/>
  <c r="D40" i="6" s="1"/>
  <c r="S39" i="6"/>
  <c r="T39" i="6" s="1"/>
  <c r="Q39" i="6"/>
  <c r="R39" i="6" s="1"/>
  <c r="O39" i="6"/>
  <c r="P39" i="6" s="1"/>
  <c r="M39" i="6"/>
  <c r="N39" i="6" s="1"/>
  <c r="K39" i="6"/>
  <c r="L39" i="6" s="1"/>
  <c r="I39" i="6"/>
  <c r="J39" i="6" s="1"/>
  <c r="G39" i="6"/>
  <c r="H39" i="6" s="1"/>
  <c r="E39" i="6"/>
  <c r="F39" i="6" s="1"/>
  <c r="C39" i="6"/>
  <c r="D39" i="6" s="1"/>
  <c r="S38" i="6"/>
  <c r="T38" i="6" s="1"/>
  <c r="Q38" i="6"/>
  <c r="R38" i="6" s="1"/>
  <c r="O38" i="6"/>
  <c r="P38" i="6" s="1"/>
  <c r="M38" i="6"/>
  <c r="N38" i="6" s="1"/>
  <c r="K38" i="6"/>
  <c r="L38" i="6" s="1"/>
  <c r="I38" i="6"/>
  <c r="J38" i="6" s="1"/>
  <c r="G38" i="6"/>
  <c r="H38" i="6" s="1"/>
  <c r="E38" i="6"/>
  <c r="F38" i="6" s="1"/>
  <c r="C38" i="6"/>
  <c r="D38" i="6" s="1"/>
  <c r="S37" i="6"/>
  <c r="Q37" i="6"/>
  <c r="R37" i="6" s="1"/>
  <c r="O37" i="6"/>
  <c r="P37" i="6" s="1"/>
  <c r="M37" i="6"/>
  <c r="N37" i="6" s="1"/>
  <c r="K37" i="6"/>
  <c r="L37" i="6" s="1"/>
  <c r="I37" i="6"/>
  <c r="J37" i="6" s="1"/>
  <c r="G37" i="6"/>
  <c r="H37" i="6" s="1"/>
  <c r="E37" i="6"/>
  <c r="C37" i="6"/>
  <c r="U122" i="5"/>
  <c r="S122" i="5"/>
  <c r="Q122" i="5"/>
  <c r="O122" i="5"/>
  <c r="U121" i="5"/>
  <c r="V121" i="5" s="1"/>
  <c r="S121" i="5"/>
  <c r="T121" i="5" s="1"/>
  <c r="Q121" i="5"/>
  <c r="R121" i="5" s="1"/>
  <c r="O121" i="5"/>
  <c r="P121" i="5" s="1"/>
  <c r="U120" i="5"/>
  <c r="V120" i="5" s="1"/>
  <c r="S120" i="5"/>
  <c r="T120" i="5" s="1"/>
  <c r="Q120" i="5"/>
  <c r="R120" i="5" s="1"/>
  <c r="O120" i="5"/>
  <c r="P120" i="5" s="1"/>
  <c r="U119" i="5"/>
  <c r="V119" i="5" s="1"/>
  <c r="S119" i="5"/>
  <c r="T119" i="5" s="1"/>
  <c r="Q119" i="5"/>
  <c r="R119" i="5" s="1"/>
  <c r="O119" i="5"/>
  <c r="P119" i="5" s="1"/>
  <c r="U118" i="5"/>
  <c r="V118" i="5" s="1"/>
  <c r="S118" i="5"/>
  <c r="T118" i="5" s="1"/>
  <c r="Q118" i="5"/>
  <c r="R118" i="5" s="1"/>
  <c r="O118" i="5"/>
  <c r="P118" i="5" s="1"/>
  <c r="U117" i="5"/>
  <c r="V117" i="5" s="1"/>
  <c r="S117" i="5"/>
  <c r="T117" i="5" s="1"/>
  <c r="Q117" i="5"/>
  <c r="R117" i="5" s="1"/>
  <c r="O117" i="5"/>
  <c r="P117" i="5" s="1"/>
  <c r="S42" i="5"/>
  <c r="Q42" i="5"/>
  <c r="O42" i="5"/>
  <c r="M42" i="5"/>
  <c r="K42" i="5"/>
  <c r="I42" i="5"/>
  <c r="G42" i="5"/>
  <c r="E42" i="5"/>
  <c r="C42" i="5"/>
  <c r="S41" i="5"/>
  <c r="T41" i="5" s="1"/>
  <c r="Q41" i="5"/>
  <c r="R41" i="5" s="1"/>
  <c r="O41" i="5"/>
  <c r="P41" i="5" s="1"/>
  <c r="M41" i="5"/>
  <c r="N41" i="5" s="1"/>
  <c r="K41" i="5"/>
  <c r="L41" i="5" s="1"/>
  <c r="I41" i="5"/>
  <c r="J41" i="5" s="1"/>
  <c r="G41" i="5"/>
  <c r="H41" i="5" s="1"/>
  <c r="E41" i="5"/>
  <c r="F41" i="5" s="1"/>
  <c r="C41" i="5"/>
  <c r="D41" i="5" s="1"/>
  <c r="S40" i="5"/>
  <c r="T40" i="5" s="1"/>
  <c r="Q40" i="5"/>
  <c r="R40" i="5" s="1"/>
  <c r="O40" i="5"/>
  <c r="P40" i="5" s="1"/>
  <c r="M40" i="5"/>
  <c r="N40" i="5" s="1"/>
  <c r="K40" i="5"/>
  <c r="L40" i="5" s="1"/>
  <c r="I40" i="5"/>
  <c r="J40" i="5" s="1"/>
  <c r="G40" i="5"/>
  <c r="H40" i="5" s="1"/>
  <c r="E40" i="5"/>
  <c r="F40" i="5" s="1"/>
  <c r="C40" i="5"/>
  <c r="D40" i="5" s="1"/>
  <c r="S39" i="5"/>
  <c r="T39" i="5" s="1"/>
  <c r="Q39" i="5"/>
  <c r="R39" i="5" s="1"/>
  <c r="O39" i="5"/>
  <c r="P39" i="5" s="1"/>
  <c r="M39" i="5"/>
  <c r="N39" i="5" s="1"/>
  <c r="K39" i="5"/>
  <c r="L39" i="5" s="1"/>
  <c r="I39" i="5"/>
  <c r="J39" i="5" s="1"/>
  <c r="G39" i="5"/>
  <c r="H39" i="5" s="1"/>
  <c r="E39" i="5"/>
  <c r="F39" i="5" s="1"/>
  <c r="C39" i="5"/>
  <c r="D39" i="5" s="1"/>
  <c r="S38" i="5"/>
  <c r="T38" i="5" s="1"/>
  <c r="Q38" i="5"/>
  <c r="R38" i="5" s="1"/>
  <c r="O38" i="5"/>
  <c r="P38" i="5" s="1"/>
  <c r="M38" i="5"/>
  <c r="N38" i="5" s="1"/>
  <c r="K38" i="5"/>
  <c r="L38" i="5" s="1"/>
  <c r="I38" i="5"/>
  <c r="J38" i="5" s="1"/>
  <c r="G38" i="5"/>
  <c r="H38" i="5" s="1"/>
  <c r="E38" i="5"/>
  <c r="F38" i="5" s="1"/>
  <c r="C38" i="5"/>
  <c r="D38" i="5" s="1"/>
  <c r="S37" i="5"/>
  <c r="Q37" i="5"/>
  <c r="R37" i="5" s="1"/>
  <c r="O37" i="5"/>
  <c r="P37" i="5" s="1"/>
  <c r="M37" i="5"/>
  <c r="N37" i="5" s="1"/>
  <c r="K37" i="5"/>
  <c r="L37" i="5" s="1"/>
  <c r="I37" i="5"/>
  <c r="J37" i="5" s="1"/>
  <c r="G37" i="5"/>
  <c r="H37" i="5" s="1"/>
  <c r="E37" i="5"/>
  <c r="E39" i="10" l="1"/>
  <c r="S43" i="8"/>
  <c r="U123" i="7"/>
  <c r="V122" i="7" s="1"/>
  <c r="O113" i="7" s="1"/>
  <c r="V123" i="7"/>
  <c r="V123" i="6"/>
  <c r="C43" i="9"/>
  <c r="C49" i="9" s="1"/>
  <c r="D37" i="9"/>
  <c r="D43" i="9" s="1"/>
  <c r="S43" i="9"/>
  <c r="T42" i="9" s="1"/>
  <c r="T37" i="9"/>
  <c r="T43" i="9" s="1"/>
  <c r="N43" i="9"/>
  <c r="J43" i="9"/>
  <c r="L43" i="9"/>
  <c r="P43" i="9"/>
  <c r="P123" i="9"/>
  <c r="E43" i="9"/>
  <c r="F42" i="9" s="1"/>
  <c r="O103" i="9" s="1"/>
  <c r="E43" i="8"/>
  <c r="F42" i="8" s="1"/>
  <c r="O103" i="8" s="1"/>
  <c r="C43" i="8"/>
  <c r="C49" i="8" s="1"/>
  <c r="Q43" i="8"/>
  <c r="R42" i="8" s="1"/>
  <c r="H43" i="8"/>
  <c r="E43" i="7"/>
  <c r="F42" i="7" s="1"/>
  <c r="O103" i="7" s="1"/>
  <c r="S43" i="7"/>
  <c r="T42" i="7" s="1"/>
  <c r="S123" i="7"/>
  <c r="T122" i="7" s="1"/>
  <c r="O112" i="7" s="1"/>
  <c r="T117" i="7"/>
  <c r="T123" i="7" s="1"/>
  <c r="P123" i="7"/>
  <c r="N43" i="7"/>
  <c r="C43" i="7"/>
  <c r="C49" i="7" s="1"/>
  <c r="Q43" i="7"/>
  <c r="R42" i="7" s="1"/>
  <c r="R123" i="7"/>
  <c r="S43" i="6"/>
  <c r="T42" i="6" s="1"/>
  <c r="J43" i="6"/>
  <c r="E43" i="6"/>
  <c r="F42" i="6" s="1"/>
  <c r="O103" i="6" s="1"/>
  <c r="H43" i="6"/>
  <c r="C43" i="6"/>
  <c r="C49" i="6" s="1"/>
  <c r="G43" i="6"/>
  <c r="S43" i="5"/>
  <c r="T42" i="5" s="1"/>
  <c r="E43" i="5"/>
  <c r="F42" i="5" s="1"/>
  <c r="O103" i="5" s="1"/>
  <c r="C43" i="5"/>
  <c r="C49" i="5" s="1"/>
  <c r="H43" i="5"/>
  <c r="R43" i="9"/>
  <c r="R123" i="9"/>
  <c r="T123" i="9"/>
  <c r="V123" i="9"/>
  <c r="H43" i="9"/>
  <c r="G43" i="9"/>
  <c r="H42" i="9" s="1"/>
  <c r="O104" i="9" s="1"/>
  <c r="I43" i="9"/>
  <c r="J42" i="9" s="1"/>
  <c r="O105" i="9" s="1"/>
  <c r="F37" i="9"/>
  <c r="F43" i="9" s="1"/>
  <c r="K43" i="9"/>
  <c r="O123" i="9"/>
  <c r="P122" i="9" s="1"/>
  <c r="M43" i="9"/>
  <c r="Q123" i="9"/>
  <c r="R122" i="9" s="1"/>
  <c r="O111" i="9" s="1"/>
  <c r="O43" i="9"/>
  <c r="P42" i="9" s="1"/>
  <c r="S123" i="9"/>
  <c r="T122" i="9" s="1"/>
  <c r="O112" i="9" s="1"/>
  <c r="Q43" i="9"/>
  <c r="R42" i="9" s="1"/>
  <c r="U123" i="9"/>
  <c r="V122" i="9" s="1"/>
  <c r="O113" i="9" s="1"/>
  <c r="L43" i="8"/>
  <c r="N43" i="8"/>
  <c r="T42" i="8"/>
  <c r="P43" i="8"/>
  <c r="P123" i="8"/>
  <c r="J43" i="8"/>
  <c r="R123" i="8"/>
  <c r="T123" i="8"/>
  <c r="V123" i="8"/>
  <c r="G43" i="8"/>
  <c r="D37" i="8"/>
  <c r="D43" i="8" s="1"/>
  <c r="T37" i="8"/>
  <c r="T43" i="8" s="1"/>
  <c r="R38" i="8"/>
  <c r="R43" i="8" s="1"/>
  <c r="I43" i="8"/>
  <c r="J42" i="8" s="1"/>
  <c r="O105" i="8" s="1"/>
  <c r="F37" i="8"/>
  <c r="F43" i="8" s="1"/>
  <c r="O123" i="8"/>
  <c r="P122" i="8" s="1"/>
  <c r="K43" i="8"/>
  <c r="L42" i="8" s="1"/>
  <c r="O106" i="8" s="1"/>
  <c r="M43" i="8"/>
  <c r="N42" i="8" s="1"/>
  <c r="O107" i="8" s="1"/>
  <c r="Q123" i="8"/>
  <c r="R122" i="8" s="1"/>
  <c r="O111" i="8" s="1"/>
  <c r="O43" i="8"/>
  <c r="P42" i="8" s="1"/>
  <c r="S123" i="8"/>
  <c r="T122" i="8" s="1"/>
  <c r="O112" i="8" s="1"/>
  <c r="U123" i="8"/>
  <c r="V122" i="8" s="1"/>
  <c r="O113" i="8" s="1"/>
  <c r="U124" i="7"/>
  <c r="F43" i="7"/>
  <c r="H43" i="7"/>
  <c r="J43" i="7"/>
  <c r="L43" i="7"/>
  <c r="P43" i="7"/>
  <c r="D37" i="7"/>
  <c r="D43" i="7" s="1"/>
  <c r="I43" i="7"/>
  <c r="J42" i="7" s="1"/>
  <c r="O105" i="7" s="1"/>
  <c r="K43" i="7"/>
  <c r="L42" i="7" s="1"/>
  <c r="O106" i="7" s="1"/>
  <c r="O123" i="7"/>
  <c r="R37" i="7"/>
  <c r="R43" i="7" s="1"/>
  <c r="M43" i="7"/>
  <c r="Q123" i="7"/>
  <c r="R122" i="7" s="1"/>
  <c r="O111" i="7" s="1"/>
  <c r="T37" i="7"/>
  <c r="T43" i="7" s="1"/>
  <c r="O43" i="7"/>
  <c r="P42" i="7" s="1"/>
  <c r="G43" i="7"/>
  <c r="H42" i="7" s="1"/>
  <c r="O104" i="7" s="1"/>
  <c r="N43" i="6"/>
  <c r="P43" i="6"/>
  <c r="L43" i="6"/>
  <c r="P123" i="6"/>
  <c r="R43" i="6"/>
  <c r="R123" i="6"/>
  <c r="T123" i="6"/>
  <c r="T37" i="6"/>
  <c r="T43" i="6" s="1"/>
  <c r="I43" i="6"/>
  <c r="F37" i="6"/>
  <c r="F43" i="6" s="1"/>
  <c r="K43" i="6"/>
  <c r="L42" i="6" s="1"/>
  <c r="O106" i="6" s="1"/>
  <c r="O123" i="6"/>
  <c r="P122" i="6" s="1"/>
  <c r="D37" i="6"/>
  <c r="D43" i="6" s="1"/>
  <c r="M43" i="6"/>
  <c r="N42" i="6" s="1"/>
  <c r="O107" i="6" s="1"/>
  <c r="Q123" i="6"/>
  <c r="R122" i="6" s="1"/>
  <c r="O111" i="6" s="1"/>
  <c r="S123" i="6"/>
  <c r="T122" i="6" s="1"/>
  <c r="O112" i="6" s="1"/>
  <c r="O43" i="6"/>
  <c r="P42" i="6" s="1"/>
  <c r="U123" i="6"/>
  <c r="V122" i="6" s="1"/>
  <c r="O113" i="6" s="1"/>
  <c r="Q43" i="6"/>
  <c r="R42" i="6" s="1"/>
  <c r="J43" i="5"/>
  <c r="N43" i="5"/>
  <c r="L43" i="5"/>
  <c r="R43" i="5"/>
  <c r="T123" i="5"/>
  <c r="P123" i="5"/>
  <c r="R123" i="5"/>
  <c r="V123" i="5"/>
  <c r="P43" i="5"/>
  <c r="G43" i="5"/>
  <c r="D37" i="5"/>
  <c r="D43" i="5" s="1"/>
  <c r="T37" i="5"/>
  <c r="T43" i="5" s="1"/>
  <c r="I43" i="5"/>
  <c r="J42" i="5" s="1"/>
  <c r="O105" i="5" s="1"/>
  <c r="F37" i="5"/>
  <c r="F43" i="5" s="1"/>
  <c r="K43" i="5"/>
  <c r="L42" i="5" s="1"/>
  <c r="O106" i="5" s="1"/>
  <c r="O123" i="5"/>
  <c r="P122" i="5" s="1"/>
  <c r="M43" i="5"/>
  <c r="N42" i="5" s="1"/>
  <c r="O107" i="5" s="1"/>
  <c r="Q123" i="5"/>
  <c r="R122" i="5" s="1"/>
  <c r="O111" i="5" s="1"/>
  <c r="S123" i="5"/>
  <c r="T122" i="5" s="1"/>
  <c r="O112" i="5" s="1"/>
  <c r="O43" i="5"/>
  <c r="P42" i="5" s="1"/>
  <c r="Q43" i="5"/>
  <c r="R42" i="5" s="1"/>
  <c r="U123" i="5"/>
  <c r="V122" i="5" s="1"/>
  <c r="O113" i="5" s="1"/>
  <c r="K44" i="9" l="1"/>
  <c r="K45" i="9" s="1"/>
  <c r="S44" i="6"/>
  <c r="S45" i="6" s="1"/>
  <c r="U124" i="9"/>
  <c r="S44" i="8"/>
  <c r="S45" i="8" s="1"/>
  <c r="C44" i="6"/>
  <c r="C45" i="6" s="1"/>
  <c r="U124" i="5"/>
  <c r="C44" i="9"/>
  <c r="C45" i="9" s="1"/>
  <c r="D42" i="9"/>
  <c r="O102" i="9" s="1"/>
  <c r="M44" i="9"/>
  <c r="M45" i="9" s="1"/>
  <c r="S44" i="9"/>
  <c r="S45" i="9" s="1"/>
  <c r="L42" i="9"/>
  <c r="O106" i="9" s="1"/>
  <c r="E44" i="9"/>
  <c r="E45" i="9" s="1"/>
  <c r="O44" i="8"/>
  <c r="O45" i="8" s="1"/>
  <c r="S124" i="8"/>
  <c r="E44" i="8"/>
  <c r="E45" i="8" s="1"/>
  <c r="I44" i="8"/>
  <c r="I45" i="8" s="1"/>
  <c r="G44" i="8"/>
  <c r="G45" i="8" s="1"/>
  <c r="D42" i="8"/>
  <c r="O102" i="8" s="1"/>
  <c r="C44" i="8"/>
  <c r="C45" i="8" s="1"/>
  <c r="Q44" i="8"/>
  <c r="Q45" i="8" s="1"/>
  <c r="M44" i="7"/>
  <c r="M45" i="7" s="1"/>
  <c r="S44" i="7"/>
  <c r="S45" i="7" s="1"/>
  <c r="E44" i="7"/>
  <c r="E45" i="7" s="1"/>
  <c r="N42" i="7"/>
  <c r="O107" i="7" s="1"/>
  <c r="S124" i="7"/>
  <c r="O124" i="7"/>
  <c r="P122" i="7"/>
  <c r="O108" i="7" s="1"/>
  <c r="I44" i="7"/>
  <c r="I45" i="7" s="1"/>
  <c r="C44" i="7"/>
  <c r="C45" i="7" s="1"/>
  <c r="D42" i="7"/>
  <c r="O102" i="7" s="1"/>
  <c r="Q44" i="7"/>
  <c r="Q45" i="7" s="1"/>
  <c r="K44" i="7"/>
  <c r="K45" i="7" s="1"/>
  <c r="E44" i="6"/>
  <c r="E45" i="6" s="1"/>
  <c r="I44" i="6"/>
  <c r="I45" i="6" s="1"/>
  <c r="J42" i="6"/>
  <c r="O105" i="6" s="1"/>
  <c r="G44" i="6"/>
  <c r="G45" i="6" s="1"/>
  <c r="K44" i="6"/>
  <c r="K45" i="6" s="1"/>
  <c r="D42" i="6"/>
  <c r="O102" i="6" s="1"/>
  <c r="H42" i="6"/>
  <c r="O104" i="6" s="1"/>
  <c r="E44" i="5"/>
  <c r="E45" i="5" s="1"/>
  <c r="O44" i="5"/>
  <c r="O45" i="5" s="1"/>
  <c r="O124" i="5"/>
  <c r="S44" i="5"/>
  <c r="S45" i="5" s="1"/>
  <c r="D42" i="5"/>
  <c r="O102" i="5" s="1"/>
  <c r="C44" i="5"/>
  <c r="C45" i="5" s="1"/>
  <c r="Q44" i="5"/>
  <c r="Q45" i="5" s="1"/>
  <c r="G44" i="5"/>
  <c r="G45" i="5" s="1"/>
  <c r="O108" i="9"/>
  <c r="O110" i="9"/>
  <c r="S124" i="9"/>
  <c r="O124" i="9"/>
  <c r="O44" i="9"/>
  <c r="O45" i="9" s="1"/>
  <c r="G44" i="9"/>
  <c r="G45" i="9" s="1"/>
  <c r="Q124" i="9"/>
  <c r="Q44" i="9"/>
  <c r="Q45" i="9" s="1"/>
  <c r="I44" i="9"/>
  <c r="I45" i="9" s="1"/>
  <c r="N42" i="9"/>
  <c r="O107" i="9" s="1"/>
  <c r="O108" i="8"/>
  <c r="O110" i="8"/>
  <c r="Q124" i="8"/>
  <c r="H42" i="8"/>
  <c r="O104" i="8" s="1"/>
  <c r="O124" i="8"/>
  <c r="M44" i="8"/>
  <c r="M45" i="8" s="1"/>
  <c r="K44" i="8"/>
  <c r="K45" i="8" s="1"/>
  <c r="U124" i="8"/>
  <c r="Q124" i="7"/>
  <c r="G44" i="7"/>
  <c r="G45" i="7" s="1"/>
  <c r="O44" i="7"/>
  <c r="O45" i="7" s="1"/>
  <c r="U124" i="6"/>
  <c r="S124" i="6"/>
  <c r="Q124" i="6"/>
  <c r="Q44" i="6"/>
  <c r="Q45" i="6" s="1"/>
  <c r="O108" i="6"/>
  <c r="O110" i="6"/>
  <c r="O124" i="6"/>
  <c r="M44" i="6"/>
  <c r="M45" i="6" s="1"/>
  <c r="O44" i="6"/>
  <c r="O45" i="6" s="1"/>
  <c r="O108" i="5"/>
  <c r="O110" i="5"/>
  <c r="M44" i="5"/>
  <c r="M45" i="5" s="1"/>
  <c r="S124" i="5"/>
  <c r="K44" i="5"/>
  <c r="K45" i="5" s="1"/>
  <c r="I44" i="5"/>
  <c r="I45" i="5" s="1"/>
  <c r="H42" i="5"/>
  <c r="O104" i="5" s="1"/>
  <c r="Q124" i="5"/>
  <c r="C47" i="8" l="1"/>
  <c r="O110" i="7"/>
  <c r="C47" i="7"/>
  <c r="C47" i="6"/>
  <c r="C47" i="5"/>
  <c r="C47" i="9"/>
  <c r="C182" i="3" l="1"/>
  <c r="U173" i="3"/>
  <c r="V173" i="3" s="1"/>
  <c r="U172" i="3"/>
  <c r="V172" i="3" s="1"/>
  <c r="U171" i="3"/>
  <c r="V171" i="3" s="1"/>
  <c r="S173" i="3"/>
  <c r="T173" i="3" s="1"/>
  <c r="S172" i="3"/>
  <c r="T172" i="3" s="1"/>
  <c r="S171" i="3"/>
  <c r="T171" i="3" s="1"/>
  <c r="Q173" i="3"/>
  <c r="R173" i="3" s="1"/>
  <c r="Q172" i="3"/>
  <c r="Q171" i="3"/>
  <c r="R171" i="3"/>
  <c r="O173" i="3"/>
  <c r="O172" i="3"/>
  <c r="P172" i="3" s="1"/>
  <c r="O171" i="3"/>
  <c r="M173" i="3"/>
  <c r="N173" i="3" s="1"/>
  <c r="M172" i="3"/>
  <c r="N172" i="3" s="1"/>
  <c r="M171" i="3"/>
  <c r="K173" i="3"/>
  <c r="L173" i="3" s="1"/>
  <c r="K172" i="3"/>
  <c r="L172" i="3" s="1"/>
  <c r="K171" i="3"/>
  <c r="I173" i="3"/>
  <c r="J173" i="3" s="1"/>
  <c r="I172" i="3"/>
  <c r="J172" i="3" s="1"/>
  <c r="I171" i="3"/>
  <c r="J171" i="3" s="1"/>
  <c r="G173" i="3"/>
  <c r="H173" i="3" s="1"/>
  <c r="G172" i="3"/>
  <c r="H172" i="3" s="1"/>
  <c r="G171" i="3"/>
  <c r="H171" i="3" s="1"/>
  <c r="E173" i="3"/>
  <c r="F173" i="3" s="1"/>
  <c r="E172" i="3"/>
  <c r="F172" i="3" s="1"/>
  <c r="E171" i="3"/>
  <c r="C173" i="3"/>
  <c r="D173" i="3" s="1"/>
  <c r="C172" i="3"/>
  <c r="D172" i="3" s="1"/>
  <c r="C171" i="3"/>
  <c r="D171" i="3" s="1"/>
  <c r="U176" i="3"/>
  <c r="S176" i="3"/>
  <c r="Q176" i="3"/>
  <c r="O176" i="3"/>
  <c r="M176" i="3"/>
  <c r="K176" i="3"/>
  <c r="I176" i="3"/>
  <c r="G176" i="3"/>
  <c r="E176" i="3"/>
  <c r="C176" i="3"/>
  <c r="U175" i="3"/>
  <c r="V175" i="3" s="1"/>
  <c r="S175" i="3"/>
  <c r="Q175" i="3"/>
  <c r="O175" i="3"/>
  <c r="P175" i="3"/>
  <c r="M175" i="3"/>
  <c r="N175" i="3" s="1"/>
  <c r="K175" i="3"/>
  <c r="L175" i="3"/>
  <c r="I175" i="3"/>
  <c r="J175" i="3" s="1"/>
  <c r="G175" i="3"/>
  <c r="H175" i="3" s="1"/>
  <c r="E175" i="3"/>
  <c r="F175" i="3" s="1"/>
  <c r="C175" i="3"/>
  <c r="D175" i="3" s="1"/>
  <c r="U174" i="3"/>
  <c r="V174" i="3" s="1"/>
  <c r="S174" i="3"/>
  <c r="T174" i="3" s="1"/>
  <c r="Q174" i="3"/>
  <c r="R174" i="3" s="1"/>
  <c r="O174" i="3"/>
  <c r="M174" i="3"/>
  <c r="N174" i="3" s="1"/>
  <c r="K174" i="3"/>
  <c r="L174" i="3" s="1"/>
  <c r="I174" i="3"/>
  <c r="J174" i="3" s="1"/>
  <c r="G174" i="3"/>
  <c r="H174" i="3"/>
  <c r="E174" i="3"/>
  <c r="F174" i="3" s="1"/>
  <c r="C174" i="3"/>
  <c r="D174" i="3" s="1"/>
  <c r="P173" i="3"/>
  <c r="P174" i="3"/>
  <c r="L171" i="3"/>
  <c r="O177" i="3" l="1"/>
  <c r="E177" i="3"/>
  <c r="F176" i="3" s="1"/>
  <c r="O157" i="3" s="1"/>
  <c r="I177" i="3"/>
  <c r="J176" i="3" s="1"/>
  <c r="O160" i="3" s="1"/>
  <c r="P171" i="3"/>
  <c r="P177" i="3" s="1"/>
  <c r="O178" i="3" s="1"/>
  <c r="F171" i="3"/>
  <c r="F177" i="3" s="1"/>
  <c r="E178" i="3" s="1"/>
  <c r="K177" i="3"/>
  <c r="L176" i="3" s="1"/>
  <c r="O161" i="3" s="1"/>
  <c r="L177" i="3"/>
  <c r="K178" i="3" s="1"/>
  <c r="H177" i="3"/>
  <c r="J161" i="3"/>
  <c r="I161" i="3"/>
  <c r="N161" i="3" s="1"/>
  <c r="K161" i="3"/>
  <c r="L161" i="3"/>
  <c r="D177" i="3"/>
  <c r="L164" i="3"/>
  <c r="I164" i="3"/>
  <c r="N164" i="3" s="1"/>
  <c r="K164" i="3"/>
  <c r="J164" i="3"/>
  <c r="M164" i="3"/>
  <c r="J177" i="3"/>
  <c r="P176" i="3"/>
  <c r="O164" i="3" s="1"/>
  <c r="V177" i="3"/>
  <c r="M177" i="3"/>
  <c r="I162" i="3" s="1"/>
  <c r="N162" i="3" s="1"/>
  <c r="Q177" i="3"/>
  <c r="J165" i="3" s="1"/>
  <c r="R175" i="3"/>
  <c r="N171" i="3"/>
  <c r="N177" i="3" s="1"/>
  <c r="R172" i="3"/>
  <c r="U177" i="3"/>
  <c r="J167" i="3" s="1"/>
  <c r="G177" i="3"/>
  <c r="H176" i="3" s="1"/>
  <c r="O158" i="3" s="1"/>
  <c r="T175" i="3"/>
  <c r="T177" i="3" s="1"/>
  <c r="J160" i="3"/>
  <c r="C177" i="3"/>
  <c r="K156" i="3" s="1"/>
  <c r="S177" i="3"/>
  <c r="R177" i="3" l="1"/>
  <c r="Q178" i="3" s="1"/>
  <c r="M158" i="3"/>
  <c r="M178" i="3"/>
  <c r="D176" i="3"/>
  <c r="O156" i="3" s="1"/>
  <c r="L162" i="3"/>
  <c r="M161" i="3"/>
  <c r="K160" i="3"/>
  <c r="L160" i="3"/>
  <c r="M160" i="3"/>
  <c r="I178" i="3"/>
  <c r="I160" i="3"/>
  <c r="N160" i="3" s="1"/>
  <c r="M167" i="3"/>
  <c r="V176" i="3"/>
  <c r="O167" i="3" s="1"/>
  <c r="L167" i="3"/>
  <c r="K167" i="3"/>
  <c r="I167" i="3"/>
  <c r="N167" i="3" s="1"/>
  <c r="C178" i="3"/>
  <c r="C180" i="3" s="1"/>
  <c r="S178" i="3"/>
  <c r="T176" i="3"/>
  <c r="O166" i="3" s="1"/>
  <c r="I166" i="3"/>
  <c r="N166" i="3" s="1"/>
  <c r="L166" i="3"/>
  <c r="J166" i="3"/>
  <c r="K166" i="3"/>
  <c r="J156" i="3"/>
  <c r="I158" i="3"/>
  <c r="N158" i="3" s="1"/>
  <c r="K158" i="3"/>
  <c r="K157" i="3"/>
  <c r="L157" i="3"/>
  <c r="I157" i="3"/>
  <c r="N157" i="3" s="1"/>
  <c r="I156" i="3"/>
  <c r="N156" i="3" s="1"/>
  <c r="M157" i="3"/>
  <c r="L158" i="3"/>
  <c r="J158" i="3"/>
  <c r="J157" i="3"/>
  <c r="L156" i="3"/>
  <c r="K162" i="3"/>
  <c r="N176" i="3"/>
  <c r="O162" i="3" s="1"/>
  <c r="M162" i="3"/>
  <c r="J162" i="3"/>
  <c r="I165" i="3"/>
  <c r="N165" i="3" s="1"/>
  <c r="K165" i="3"/>
  <c r="R176" i="3"/>
  <c r="O165" i="3" s="1"/>
  <c r="L165" i="3"/>
  <c r="M156" i="3"/>
  <c r="U178" i="3"/>
  <c r="M166" i="3"/>
  <c r="G178" i="3"/>
  <c r="M165" i="3"/>
</calcChain>
</file>

<file path=xl/sharedStrings.xml><?xml version="1.0" encoding="utf-8"?>
<sst xmlns="http://schemas.openxmlformats.org/spreadsheetml/2006/main" count="358" uniqueCount="181">
  <si>
    <t>ที่</t>
  </si>
  <si>
    <t>ที่อยู่</t>
  </si>
  <si>
    <t>ID_Project</t>
  </si>
  <si>
    <t>IDPersonal</t>
  </si>
  <si>
    <t>คำนำหน้า</t>
  </si>
  <si>
    <t>นามสกุล</t>
  </si>
  <si>
    <t>ชื่อ</t>
  </si>
  <si>
    <t>หมายเลขโทรศัพท์</t>
  </si>
  <si>
    <t>ข้อมูลการประเมินความพึงพอใจผู้เข้าร่วมฝึกอบรมภายใต้โครงการคลินิกเทคโนโลยี แผนบริการให้คำปรึกษาฯ</t>
  </si>
  <si>
    <t>1.ด้านกระบวนการ ขั้นตอนการให้บริการ</t>
  </si>
  <si>
    <t>2.เจ้าหน้าที่ผู้ให้บริการ</t>
  </si>
  <si>
    <t>3.ด้านข้อมูล</t>
  </si>
  <si>
    <t>4.ภาพรวมความพึงพอใจในการให้บริการ</t>
  </si>
  <si>
    <t>5.ท่านคาดว่าสามารถนำความรู้ไปใช้ประโยชน์ได้หรือไม่</t>
  </si>
  <si>
    <t>6.การนำไปใช้ประโยชน์ในลักษณะ</t>
  </si>
  <si>
    <t>รายละเอียดผลการประเมิน</t>
  </si>
  <si>
    <t>คิดเป็นร้อยละ</t>
  </si>
  <si>
    <t>ไม่พึงพอใจ</t>
  </si>
  <si>
    <t>ข้อมูลวัดความพึงพอใจ</t>
  </si>
  <si>
    <t>1. ด้านกระบวนการ ขั้นตอนการให้บริการ</t>
  </si>
  <si>
    <t>1.1 มีช่องทางการให้บริการที่หลากหลาย</t>
  </si>
  <si>
    <t>1.2 การให้บริการขั้นตอน ไม่ยุ่งยาก ซับซ้อน</t>
  </si>
  <si>
    <t>1.3 การให้บริการมีความสะดวก รวดเร็ว</t>
  </si>
  <si>
    <t>2. เจ้าหน้าที่ผู้ให้บริการ</t>
  </si>
  <si>
    <t>2.1 ให้บริการด้วยความสุภาพ เต็มใจ ยินดี</t>
  </si>
  <si>
    <t>2.2 ให้บริการด้วยความสะดวก รวดเร็ว</t>
  </si>
  <si>
    <t>2.3 ให้บริการตอบข้อซักถามปัญหาได้น่าเชื่อถือ</t>
  </si>
  <si>
    <t>3. ด้านข้อมูล</t>
  </si>
  <si>
    <t>3.1 ได้รับความรู้เพิ่มขึ้น</t>
  </si>
  <si>
    <t>3.2 ข้อมูลมีความถูกต้องตรงความต้องการ</t>
  </si>
  <si>
    <t>3.3 ข้อมูลที่ได้รับมีประโยชน์</t>
  </si>
  <si>
    <t>4. ภาพรวมความพึงพอใจในการให้บริการ</t>
  </si>
  <si>
    <t>ระดับความ พึงพอใจ</t>
  </si>
  <si>
    <t>%ระดับความพึง
พอใจ</t>
  </si>
  <si>
    <t>1.ขั้นตอนการให้บริการ</t>
  </si>
  <si>
    <t>% ความพึงพอใจ</t>
  </si>
  <si>
    <t>ภาพรวมของกลุ่ม</t>
  </si>
  <si>
    <t>%</t>
  </si>
  <si>
    <t>% ไม่พึงพอใจ</t>
  </si>
  <si>
    <t>ข้อมูลการติดตามผลผู้เข้าร่วมฝึกอบรมภายใต้โครงการคลินิกเทคโนโลยี</t>
  </si>
  <si>
    <t>IDProject</t>
  </si>
  <si>
    <t>1. การนำไปใช้ประโยชน์</t>
  </si>
  <si>
    <t>เพราะ</t>
  </si>
  <si>
    <t>2.1รายได้หลัก/เสริม</t>
  </si>
  <si>
    <t>2.2 จำนวนเงิน</t>
  </si>
  <si>
    <t>3. นำความรู้ไปลดรายจ่ายได้ กี่บาท/เดือน</t>
  </si>
  <si>
    <t>4. ในด้านคุณภาพชีวิต</t>
  </si>
  <si>
    <t>5. เริ่มนำความรู้ที่ได้รับไปใช้เมื่อใด</t>
  </si>
  <si>
    <t>6. นำความรู้ไปใช้ที่ไหน</t>
  </si>
  <si>
    <t>7. นำความรู้ไปขยายผลต่อ</t>
  </si>
  <si>
    <t>ประเมินทางเศรษฐศาสตร์ทั้งโครงการ</t>
  </si>
  <si>
    <t>นาย</t>
  </si>
  <si>
    <t>นางสาว</t>
  </si>
  <si>
    <t>นาง</t>
  </si>
  <si>
    <t>-</t>
  </si>
  <si>
    <t>เด็กหญิง</t>
  </si>
  <si>
    <t>มาลี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</si>
  <si>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</si>
  <si>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</si>
  <si>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</si>
  <si>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</si>
  <si>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</si>
  <si>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</si>
  <si>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</si>
  <si>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</si>
  <si>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</si>
  <si>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</si>
  <si>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</si>
  <si>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</si>
  <si>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</si>
  <si>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</si>
  <si>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</si>
  <si>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</si>
  <si>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</si>
  <si>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</si>
  <si>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</si>
  <si>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</si>
  <si>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</si>
  <si>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</si>
  <si>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</si>
  <si>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</si>
  <si>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</si>
  <si>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</si>
  <si>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พะยอม</t>
  </si>
  <si>
    <t>ข้อมูลการประเมินความพึงพอใจผู้เข้าร่วมฝึกอบรม</t>
  </si>
  <si>
    <t>1.ข้อมูลวัดความพึงพอใจ</t>
  </si>
  <si>
    <t>2.ข้อมูลเพื่อการปรับปรุงหลักสูตร</t>
  </si>
  <si>
    <t>10.ท่านคาดว่าสามารถนำความรู้ไปใช้ประโยชน์ได้หรือไม่</t>
  </si>
  <si>
    <t>11. ท่านคาดว่าจะมีรายได้เพิ่มขึ้นกี่บาทต่อเดือน</t>
  </si>
  <si>
    <t>1. ข้อมูลวัดความพึงพอใจ</t>
  </si>
  <si>
    <t>2. ข้อมูลเพื่อการปรับปรุงหลักสูตร</t>
  </si>
  <si>
    <t>2.1 รายได้หลัก/เสริม</t>
  </si>
  <si>
    <t>สูตรคำนวณผลตอบแทนโครงการ (เท่า) = 
รวมรายได้แต่ละคน
หารด้วยจำนวนคน(ทั้งโครงการ) X 12 เดือน
หารต้นทุนโครงการต่อคน</t>
  </si>
  <si>
    <t>รวมรายได้แต่ละคน</t>
  </si>
  <si>
    <t>หารด้วยจำนวนคน (ทั้งโครงการ) X 12 เดือน</t>
  </si>
  <si>
    <t>มูลค่าทางเศรษฐกิจ (เท่า)</t>
  </si>
  <si>
    <t>ค่าเฉลี่ย</t>
  </si>
  <si>
    <t xml:space="preserve">กริช </t>
  </si>
  <si>
    <t>ขำเจริญ</t>
  </si>
  <si>
    <t>9/2 หมู่ที่ 7 ตำบลเตาปูน อำเภอโพธาราม จังหวัดราชบุรี 70120</t>
  </si>
  <si>
    <t>เกตุมณี</t>
  </si>
  <si>
    <t>12/2 หมู่ 7 ตำบลเตาปูน  อำเภอโพธาราม จังหวัดราชบุรี</t>
  </si>
  <si>
    <t>บุญยืน</t>
  </si>
  <si>
    <t>12/4 หมู่ที่ 7 ตำบลเตาปูน อำเภอโพธาราม จังหวัดราชบุรี</t>
  </si>
  <si>
    <t>จันทนา</t>
  </si>
  <si>
    <t>10/3 ตำบลเตาปูน อำเภอโพธาราม จังหวัดราชบุรี</t>
  </si>
  <si>
    <t>ปัทมา</t>
  </si>
  <si>
    <t>ไกรคำ</t>
  </si>
  <si>
    <t>12/6 หมู่ที่ 7 ตำบลเตาปูน อำเภอโพธาราม จังหวัดราชบุรี</t>
  </si>
  <si>
    <t>สวาท</t>
  </si>
  <si>
    <t>118 หมู่ที่ 7 ตำบลเตาปูน อำเภอโพธาราม จังหวัดราชบุรี</t>
  </si>
  <si>
    <t>ธณัชชา</t>
  </si>
  <si>
    <t>ร่มโพรีย์</t>
  </si>
  <si>
    <t>91/1 หมู่ที่ 4 ตำบลเตาปูน อำเภอโพธาราม จังหวัดราชบุรี</t>
  </si>
  <si>
    <t>สายชล</t>
  </si>
  <si>
    <t>เตอสุภาพ</t>
  </si>
  <si>
    <t>22/1 หมู่ที่ 7 ตำบลเตาปูน อำเภอโพธาราม จังหวัดราชบุรี</t>
  </si>
  <si>
    <t>ณัฐรินีย์</t>
  </si>
  <si>
    <t>มะลิ๙ง</t>
  </si>
  <si>
    <t>62/1 หมู่ที่ 5 ตำบลเตาปูน  อำเภอโพธาราม จังหวัดราชบุรี</t>
  </si>
  <si>
    <t>ปราณรุ้ง</t>
  </si>
  <si>
    <t>สุราพจน์</t>
  </si>
  <si>
    <t>48/2 หมู่ที่ 7 ตำบลเตาปูน  อำเภอโพธาราม จังหวัดราชบุรี</t>
  </si>
  <si>
    <t>เด็กชาย</t>
  </si>
  <si>
    <t>คุณากร</t>
  </si>
  <si>
    <t>ศิริองอาจ</t>
  </si>
  <si>
    <t>ตำบลเตาปูน  อำเภอโพธาราม จังหวัดราชบุรี</t>
  </si>
  <si>
    <t>นฤบดินทร์</t>
  </si>
  <si>
    <t>เพ็ชรมา</t>
  </si>
  <si>
    <t>18/2 หมู่ที่ 7 ตำบลเตาปูน  อำเภอโพธาราม จังหวัดราชบุรี</t>
  </si>
  <si>
    <t>ไรวินท์</t>
  </si>
  <si>
    <t>พูลเกษม</t>
  </si>
  <si>
    <t>4/103 ตำบลเตาปูน  อำเภอโพธาราม จังหวัดราชบุรี</t>
  </si>
  <si>
    <t>วิไลพร</t>
  </si>
  <si>
    <t xml:space="preserve"> บัวบาน</t>
  </si>
  <si>
    <t>398 หมู่ที่ 8 ตำบลเจดีย์หัก อหหำเภอเมือง จังหวัดราชบุรี</t>
  </si>
  <si>
    <t>สุมล</t>
  </si>
  <si>
    <t>19/14 ตำบลเตาปูน  อำเภอโพธาราม จังหวัดราชบุรี</t>
  </si>
  <si>
    <t>สำเนา</t>
  </si>
  <si>
    <t>คำเทศ</t>
  </si>
  <si>
    <t>11/3 หม฿ที่ 7 ตำบลเตาปูน  อำเภอโพธาราม จังหวัดราชบุรี</t>
  </si>
  <si>
    <t>ทองคำ</t>
  </si>
  <si>
    <t>42/1 หมู่ที่ 7 ตำบลเตาปูน  อำเภอโพธาราม จังหวัดราชบุรี</t>
  </si>
  <si>
    <t>ติ้ม</t>
  </si>
  <si>
    <t>แย้มมา</t>
  </si>
  <si>
    <t>18 หมู่ที่ 7 ตำบลเตาปูน  อำเภอโพธาราม จังหวัดราชบุรี</t>
  </si>
  <si>
    <t>สามารถ</t>
  </si>
  <si>
    <t>11/2 หมู่ที่ 7 ตำบลเตาปูน  อำเภอโพธาราม จังหวัดราชบุรี</t>
  </si>
  <si>
    <t>นมเนย</t>
  </si>
  <si>
    <t>99 หมู่ที่ 7 ตำบลเตาปูน  อำเภอโพธาราม จังหวัดราชบุรี</t>
  </si>
  <si>
    <t>แว่น</t>
  </si>
  <si>
    <t>จีนยิ้ว</t>
  </si>
  <si>
    <t>25 หมู่ที่ 7 ตำบลเตาปูน  อำเภอโพธาราม จังหวัดราชบุรี</t>
  </si>
  <si>
    <t>12/1 ตำบลเตาปูน  อำเภอโพธาราม จังหวัดราชบุรี</t>
  </si>
  <si>
    <t>เอนก</t>
  </si>
  <si>
    <t>19/4 หมู่ที่ 7 ตำบลเตาปูน  อำเภอโพธาราม จังหวัดราชบุรี</t>
  </si>
  <si>
    <t>สมหมาย</t>
  </si>
  <si>
    <t>ทองมี</t>
  </si>
  <si>
    <t>11/5 หมู่ที่ 7 ตำบลเตาปูน  อำเภอโพธาราม จังหวัดราชบุรี</t>
  </si>
  <si>
    <t>ตระการ</t>
  </si>
  <si>
    <t>สุกจัด</t>
  </si>
  <si>
    <t>55/4 หมู่ที่ 7 ตำบลเตาปูน  อำเภอโพธาราม จังหวัดราชบุรี</t>
  </si>
  <si>
    <t>สนาม</t>
  </si>
  <si>
    <t>ออกเรียว</t>
  </si>
  <si>
    <t>12/3 หมู่ที่ 7 ตำบลเตาปูน  อำเภอโพธาราม จังหวัดราชบุรี</t>
  </si>
  <si>
    <t xml:space="preserve">หารต้นทุนโครงการต่อคน (งบประมาณ 180,000 บาท/30 คน) </t>
  </si>
  <si>
    <t>บรรจบ</t>
  </si>
  <si>
    <t>จูตั้ง</t>
  </si>
  <si>
    <t>ชราริศ</t>
  </si>
  <si>
    <t>ยองหนึ่ง</t>
  </si>
  <si>
    <t>วิออนศักดิ์</t>
  </si>
  <si>
    <t>80/3 หมู่ที่ 7 ตำบลเตาปูน อำเภอโพธาราม จังหวัดราชบุรี</t>
  </si>
  <si>
    <t>โรงเรียนวัดเขาพระ ตำบลเตาปูน อำเภอโพธาราม จังหวัดราชบุรี</t>
  </si>
  <si>
    <t>ตำบลเตาปูน อำเภอโพธาราม จังหวัดราชบุรี</t>
  </si>
  <si>
    <t>27</t>
  </si>
  <si>
    <t>28</t>
  </si>
  <si>
    <t>29</t>
  </si>
  <si>
    <t>30</t>
  </si>
  <si>
    <t>ยังพะยอ</t>
  </si>
  <si>
    <t xml:space="preserve">จำปา </t>
  </si>
  <si>
    <t>12 หมู่ที่ 7 อำเภอโพธาราม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</si>
</sst>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000000000"/>
  </numFmts>
  <fonts count="29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6"/>
      <name val="CordiaUPC"/>
      <family val="2"/>
    </font>
    <font>
      <b/>
      <sz val="16"/>
      <name val="CordiaUPC"/>
      <family val="2"/>
    </font>
    <font>
      <b/>
      <sz val="18"/>
      <name val="CordiaUPC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23"/>
      <name val="TH SarabunPSK"/>
      <family val="2"/>
    </font>
    <font>
      <b/>
      <sz val="16"/>
      <color indexed="17"/>
      <name val="TH SarabunPSK"/>
      <family val="2"/>
    </font>
    <font>
      <b/>
      <sz val="18"/>
      <name val="TH SarabunPSK"/>
      <family val="2"/>
    </font>
    <font>
      <b/>
      <sz val="22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0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6"/>
      <color theme="1"/>
      <name val="TH Sarabun New"/>
      <family val="2"/>
    </font>
    <font>
      <sz val="11"/>
      <color rgb="FFFF0000"/>
      <name val="Calibri"/>
      <family val="2"/>
      <charset val="222"/>
      <scheme val="minor"/>
    </font>
    <font>
      <b/>
      <sz val="18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  <font>
      <b/>
      <sz val="16"/>
      <color indexed="17"/>
      <name val="TH Sarabun New"/>
      <family val="2"/>
    </font>
    <font>
      <sz val="11"/>
      <name val="Calibri"/>
      <family val="2"/>
      <charset val="222"/>
      <scheme val="minor"/>
    </font>
    <font>
      <sz val="16"/>
      <name val="Angsana New"/>
      <family val="1"/>
    </font>
    <font>
      <sz val="16"/>
      <color theme="1"/>
      <name val="Angsana New"/>
      <family val="1"/>
    </font>
    <font>
      <sz val="16"/>
      <color theme="1"/>
      <name val="TH SarabunPSK"/>
      <family val="2"/>
    </font>
    <font>
      <sz val="16"/>
      <color rgb="FF000000"/>
      <name val="Angsana New"/>
      <family val="1"/>
    </font>
  </fonts>
  <fills count="1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43" fontId="12" fillId="0" borderId="0" applyFont="0" applyFill="0" applyBorder="0" applyAlignment="0" applyProtection="0"/>
  </cellStyleXfs>
  <cellXfs count="170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2" borderId="1" xfId="0" applyFont="1" applyFill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8" borderId="2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0" borderId="5" xfId="0" applyFont="1" applyBorder="1"/>
    <xf numFmtId="0" fontId="7" fillId="0" borderId="0" xfId="0" applyFont="1" applyBorder="1"/>
    <xf numFmtId="2" fontId="7" fillId="4" borderId="1" xfId="0" applyNumberFormat="1" applyFont="1" applyFill="1" applyBorder="1" applyAlignment="1" applyProtection="1">
      <alignment horizontal="center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2" fontId="8" fillId="0" borderId="0" xfId="0" applyNumberFormat="1" applyFont="1" applyFill="1"/>
    <xf numFmtId="4" fontId="7" fillId="0" borderId="1" xfId="0" applyNumberFormat="1" applyFont="1" applyBorder="1"/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2" fillId="9" borderId="1" xfId="0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3" fontId="7" fillId="0" borderId="1" xfId="0" applyNumberFormat="1" applyFont="1" applyBorder="1"/>
    <xf numFmtId="0" fontId="7" fillId="0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2" fontId="10" fillId="5" borderId="0" xfId="0" applyNumberFormat="1" applyFont="1" applyFill="1" applyAlignment="1">
      <alignment horizontal="center"/>
    </xf>
    <xf numFmtId="4" fontId="10" fillId="10" borderId="0" xfId="0" applyNumberFormat="1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4" fillId="11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17" fillId="0" borderId="0" xfId="0" applyFont="1" applyFill="1" applyAlignment="1">
      <alignment vertical="center"/>
    </xf>
    <xf numFmtId="49" fontId="15" fillId="0" borderId="1" xfId="1" applyNumberFormat="1" applyFont="1" applyFill="1" applyBorder="1" applyAlignment="1">
      <alignment horizontal="center" vertical="top" wrapText="1"/>
    </xf>
    <xf numFmtId="0" fontId="15" fillId="0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Alignment="1">
      <alignment vertical="top" wrapText="1"/>
    </xf>
    <xf numFmtId="164" fontId="17" fillId="0" borderId="0" xfId="0" applyNumberFormat="1" applyFont="1" applyFill="1" applyAlignment="1">
      <alignment horizontal="center" vertical="top"/>
    </xf>
    <xf numFmtId="0" fontId="15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5" fillId="2" borderId="1" xfId="0" applyFont="1" applyFill="1" applyBorder="1" applyAlignment="1">
      <alignment horizontal="center" vertical="center"/>
    </xf>
    <xf numFmtId="0" fontId="15" fillId="12" borderId="0" xfId="0" applyFont="1" applyFill="1"/>
    <xf numFmtId="0" fontId="21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3" fontId="20" fillId="0" borderId="0" xfId="3" applyFont="1" applyFill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22" fillId="9" borderId="1" xfId="0" applyFont="1" applyFill="1" applyBorder="1" applyAlignment="1">
      <alignment horizontal="right"/>
    </xf>
    <xf numFmtId="3" fontId="15" fillId="0" borderId="1" xfId="0" applyNumberFormat="1" applyFont="1" applyBorder="1" applyAlignment="1">
      <alignment horizontal="right"/>
    </xf>
    <xf numFmtId="0" fontId="23" fillId="0" borderId="1" xfId="0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15" fillId="0" borderId="1" xfId="0" applyNumberFormat="1" applyFont="1" applyBorder="1"/>
    <xf numFmtId="2" fontId="19" fillId="5" borderId="0" xfId="0" applyNumberFormat="1" applyFont="1" applyFill="1" applyAlignment="1">
      <alignment horizontal="center"/>
    </xf>
    <xf numFmtId="0" fontId="19" fillId="5" borderId="0" xfId="0" applyFont="1" applyFill="1" applyAlignment="1">
      <alignment horizontal="center"/>
    </xf>
    <xf numFmtId="4" fontId="19" fillId="10" borderId="0" xfId="0" applyNumberFormat="1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0" fontId="15" fillId="8" borderId="2" xfId="0" applyFont="1" applyFill="1" applyBorder="1" applyAlignment="1">
      <alignment horizontal="center"/>
    </xf>
    <xf numFmtId="0" fontId="15" fillId="8" borderId="3" xfId="0" applyFont="1" applyFill="1" applyBorder="1" applyAlignment="1">
      <alignment horizontal="center"/>
    </xf>
    <xf numFmtId="4" fontId="15" fillId="0" borderId="8" xfId="0" applyNumberFormat="1" applyFont="1" applyBorder="1"/>
    <xf numFmtId="0" fontId="0" fillId="0" borderId="7" xfId="0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top"/>
    </xf>
    <xf numFmtId="43" fontId="24" fillId="0" borderId="1" xfId="3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0" fontId="17" fillId="0" borderId="0" xfId="0" applyFont="1"/>
    <xf numFmtId="2" fontId="15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 vertical="center"/>
    </xf>
    <xf numFmtId="2" fontId="15" fillId="0" borderId="1" xfId="0" applyNumberFormat="1" applyFont="1" applyBorder="1" applyAlignment="1">
      <alignment horizontal="center"/>
    </xf>
    <xf numFmtId="0" fontId="15" fillId="0" borderId="1" xfId="0" applyFont="1" applyBorder="1"/>
    <xf numFmtId="2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/>
    <xf numFmtId="0" fontId="17" fillId="0" borderId="1" xfId="0" applyFont="1" applyBorder="1"/>
    <xf numFmtId="2" fontId="23" fillId="0" borderId="1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top" wrapText="1"/>
    </xf>
    <xf numFmtId="49" fontId="15" fillId="0" borderId="1" xfId="1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vertical="top"/>
    </xf>
    <xf numFmtId="0" fontId="26" fillId="0" borderId="1" xfId="0" applyFont="1" applyBorder="1" applyAlignment="1">
      <alignment vertical="top"/>
    </xf>
    <xf numFmtId="0" fontId="26" fillId="0" borderId="1" xfId="0" applyFont="1" applyBorder="1" applyAlignment="1">
      <alignment vertical="top" wrapText="1"/>
    </xf>
    <xf numFmtId="164" fontId="26" fillId="0" borderId="1" xfId="0" applyNumberFormat="1" applyFont="1" applyBorder="1" applyAlignment="1">
      <alignment horizontal="center" vertical="top"/>
    </xf>
    <xf numFmtId="0" fontId="26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6" fillId="0" borderId="7" xfId="0" applyFont="1" applyBorder="1" applyAlignment="1">
      <alignment horizontal="left" vertical="top" wrapText="1"/>
    </xf>
    <xf numFmtId="0" fontId="28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NumberFormat="1" applyFont="1" applyBorder="1" applyAlignment="1">
      <alignment horizontal="left" vertical="center"/>
    </xf>
    <xf numFmtId="0" fontId="27" fillId="0" borderId="12" xfId="0" applyFont="1" applyBorder="1" applyAlignment="1">
      <alignment vertical="center" wrapText="1"/>
    </xf>
    <xf numFmtId="0" fontId="17" fillId="0" borderId="7" xfId="0" applyFont="1" applyBorder="1" applyAlignment="1">
      <alignment vertical="top"/>
    </xf>
    <xf numFmtId="0" fontId="27" fillId="0" borderId="8" xfId="0" applyFont="1" applyBorder="1" applyAlignment="1">
      <alignment horizontal="left" vertical="center" wrapText="1"/>
    </xf>
    <xf numFmtId="164" fontId="26" fillId="0" borderId="13" xfId="0" applyNumberFormat="1" applyFont="1" applyBorder="1" applyAlignment="1">
      <alignment horizontal="center" vertical="top"/>
    </xf>
    <xf numFmtId="0" fontId="27" fillId="0" borderId="1" xfId="0" applyFont="1" applyBorder="1" applyAlignment="1">
      <alignment vertical="center" wrapText="1"/>
    </xf>
    <xf numFmtId="0" fontId="16" fillId="0" borderId="2" xfId="1" applyFont="1" applyFill="1" applyBorder="1" applyAlignment="1">
      <alignment horizontal="left" vertical="center"/>
    </xf>
    <xf numFmtId="49" fontId="16" fillId="0" borderId="1" xfId="1" applyNumberFormat="1" applyFont="1" applyFill="1" applyBorder="1" applyAlignment="1">
      <alignment horizontal="center" vertical="center" wrapText="1"/>
    </xf>
    <xf numFmtId="164" fontId="16" fillId="0" borderId="1" xfId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2" fontId="16" fillId="0" borderId="1" xfId="0" applyNumberFormat="1" applyFont="1" applyBorder="1" applyAlignment="1">
      <alignment horizontal="center"/>
    </xf>
    <xf numFmtId="0" fontId="19" fillId="5" borderId="0" xfId="0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0" fontId="16" fillId="0" borderId="9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19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6" fillId="2" borderId="9" xfId="0" applyFont="1" applyFill="1" applyBorder="1" applyAlignment="1">
      <alignment horizontal="center" vertical="top"/>
    </xf>
    <xf numFmtId="0" fontId="16" fillId="2" borderId="6" xfId="0" applyFont="1" applyFill="1" applyBorder="1" applyAlignment="1">
      <alignment horizontal="center" vertical="top"/>
    </xf>
    <xf numFmtId="0" fontId="16" fillId="11" borderId="7" xfId="0" applyFont="1" applyFill="1" applyBorder="1" applyAlignment="1">
      <alignment horizontal="center" vertical="top" wrapText="1"/>
    </xf>
    <xf numFmtId="0" fontId="16" fillId="11" borderId="10" xfId="0" applyFont="1" applyFill="1" applyBorder="1" applyAlignment="1">
      <alignment horizontal="center" vertical="top" wrapText="1"/>
    </xf>
    <xf numFmtId="0" fontId="16" fillId="11" borderId="8" xfId="0" applyFont="1" applyFill="1" applyBorder="1" applyAlignment="1">
      <alignment horizontal="center" vertical="top" wrapText="1"/>
    </xf>
    <xf numFmtId="0" fontId="16" fillId="11" borderId="7" xfId="0" applyFont="1" applyFill="1" applyBorder="1" applyAlignment="1">
      <alignment horizontal="center" vertical="top"/>
    </xf>
    <xf numFmtId="0" fontId="16" fillId="11" borderId="10" xfId="0" applyFont="1" applyFill="1" applyBorder="1" applyAlignment="1">
      <alignment horizontal="center" vertical="top"/>
    </xf>
    <xf numFmtId="0" fontId="16" fillId="11" borderId="8" xfId="0" applyFont="1" applyFill="1" applyBorder="1" applyAlignment="1">
      <alignment horizontal="center" vertical="top"/>
    </xf>
    <xf numFmtId="0" fontId="16" fillId="11" borderId="9" xfId="0" applyFont="1" applyFill="1" applyBorder="1" applyAlignment="1">
      <alignment horizontal="center" vertical="top" wrapText="1"/>
    </xf>
    <xf numFmtId="0" fontId="16" fillId="11" borderId="6" xfId="0" applyFont="1" applyFill="1" applyBorder="1" applyAlignment="1">
      <alignment horizontal="center" vertical="top" wrapText="1"/>
    </xf>
    <xf numFmtId="0" fontId="16" fillId="11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3" fillId="11" borderId="7" xfId="0" applyFont="1" applyFill="1" applyBorder="1" applyAlignment="1">
      <alignment horizontal="center" vertical="top"/>
    </xf>
    <xf numFmtId="0" fontId="3" fillId="11" borderId="10" xfId="0" applyFont="1" applyFill="1" applyBorder="1" applyAlignment="1">
      <alignment horizontal="center" vertical="top"/>
    </xf>
    <xf numFmtId="0" fontId="3" fillId="11" borderId="8" xfId="0" applyFont="1" applyFill="1" applyBorder="1" applyAlignment="1">
      <alignment horizontal="center" vertical="top"/>
    </xf>
    <xf numFmtId="0" fontId="6" fillId="7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1" xr:uid="{00000000-0005-0000-0000-000000000000}"/>
    <cellStyle name="ปกติ 2" xfId="2" xr:uid="{00000000-0005-0000-0000-000002000000}"/>
  </cellStyles>
  <dxfs count="2">
    <dxf>
      <border>
        <vertical style="thin">
          <color auto="1"/>
        </vertical>
        <horizontal style="thin">
          <color auto="1"/>
        </horizontal>
      </border>
    </dxf>
    <dxf>
      <border>
        <bottom style="thin">
          <color auto="1"/>
        </bottom>
      </border>
    </dxf>
  </dxfs>
  <tableStyles count="2" defaultTableStyle="TableStyleMedium2" defaultPivotStyle="PivotStyleLight16">
    <tableStyle name="แบบตาราง 1" pivot="0" count="1" xr9:uid="{00000000-0011-0000-FFFF-FFFF00000000}">
      <tableStyleElement type="wholeTable" dxfId="1"/>
    </tableStyle>
    <tableStyle name="แบบตาราง 2" pivot="0" count="1" xr9:uid="{00000000-0011-0000-FFFF-FFFF01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view="pageBreakPreview" zoomScaleNormal="86" zoomScaleSheetLayoutView="100" workbookViewId="0">
      <selection activeCell="B2" sqref="B2:B4"/>
    </sheetView>
  </sheetViews>
  <sheetFormatPr defaultColWidth="9" defaultRowHeight="24"/>
  <cols>
    <col min="1" max="1" width="5.42578125" style="44" customWidth="1"/>
    <col min="2" max="2" width="24.7109375" style="43" customWidth="1"/>
    <col min="3" max="4" width="21.42578125" style="44" customWidth="1"/>
    <col min="5" max="5" width="53.7109375" style="45" customWidth="1"/>
    <col min="6" max="6" width="14.28515625" style="46" customWidth="1"/>
    <col min="7" max="16384" width="9" style="41"/>
  </cols>
  <sheetData>
    <row r="1" spans="1:6">
      <c r="A1" s="118"/>
      <c r="B1" s="118"/>
      <c r="C1" s="118"/>
      <c r="D1" s="118"/>
      <c r="E1" s="118"/>
      <c r="F1" s="118"/>
    </row>
    <row r="2" spans="1:6" ht="21" customHeight="1">
      <c r="A2" s="119" t="s">
        <v>0</v>
      </c>
      <c r="B2" s="119" t="s">
        <v>4</v>
      </c>
      <c r="C2" s="121" t="s">
        <v>6</v>
      </c>
      <c r="D2" s="121" t="s">
        <v>5</v>
      </c>
      <c r="E2" s="122" t="s">
        <v>1</v>
      </c>
      <c r="F2" s="120" t="s">
        <v>7</v>
      </c>
    </row>
    <row r="3" spans="1:6" ht="21" customHeight="1">
      <c r="A3" s="119"/>
      <c r="B3" s="119"/>
      <c r="C3" s="121"/>
      <c r="D3" s="121"/>
      <c r="E3" s="122"/>
      <c r="F3" s="120"/>
    </row>
    <row r="4" spans="1:6" ht="43.5" customHeight="1">
      <c r="A4" s="119"/>
      <c r="B4" s="119"/>
      <c r="C4" s="121"/>
      <c r="D4" s="121"/>
      <c r="E4" s="122"/>
      <c r="F4" s="120"/>
    </row>
    <row r="5" spans="1:6">
      <c r="A5" s="42"/>
      <c r="B5" s="47"/>
      <c r="C5" s="48"/>
      <c r="D5" s="48"/>
      <c r="E5" s="49"/>
      <c r="F5" s="50"/>
    </row>
    <row r="6" spans="1:6">
      <c r="A6" s="99" t="s">
        <v>57</v>
      </c>
      <c r="B6" s="100" t="s">
        <v>51</v>
      </c>
      <c r="C6" s="101" t="s">
        <v>97</v>
      </c>
      <c r="D6" s="101" t="s">
        <v>98</v>
      </c>
      <c r="E6" s="102" t="s">
        <v>99</v>
      </c>
      <c r="F6" s="103">
        <v>818589149</v>
      </c>
    </row>
    <row r="7" spans="1:6">
      <c r="A7" s="99"/>
      <c r="B7" s="100"/>
      <c r="C7" s="101"/>
      <c r="D7" s="101"/>
      <c r="E7" s="102"/>
      <c r="F7" s="103"/>
    </row>
    <row r="8" spans="1:6">
      <c r="A8" s="99" t="s">
        <v>58</v>
      </c>
      <c r="B8" s="100" t="s">
        <v>52</v>
      </c>
      <c r="C8" s="101" t="s">
        <v>83</v>
      </c>
      <c r="D8" s="101" t="s">
        <v>100</v>
      </c>
      <c r="E8" s="102" t="s">
        <v>101</v>
      </c>
      <c r="F8" s="103">
        <v>615203201</v>
      </c>
    </row>
    <row r="9" spans="1:6">
      <c r="A9" s="99"/>
      <c r="B9" s="100"/>
      <c r="C9" s="101"/>
      <c r="D9" s="101"/>
      <c r="E9" s="102"/>
      <c r="F9" s="103"/>
    </row>
    <row r="10" spans="1:6">
      <c r="A10" s="99" t="s">
        <v>59</v>
      </c>
      <c r="B10" s="100" t="s">
        <v>52</v>
      </c>
      <c r="C10" s="101" t="s">
        <v>102</v>
      </c>
      <c r="D10" s="101" t="s">
        <v>100</v>
      </c>
      <c r="E10" s="102" t="s">
        <v>103</v>
      </c>
      <c r="F10" s="103">
        <v>822518380</v>
      </c>
    </row>
    <row r="11" spans="1:6">
      <c r="A11" s="99"/>
      <c r="B11" s="100"/>
      <c r="C11" s="101"/>
      <c r="D11" s="101"/>
      <c r="E11" s="102"/>
      <c r="F11" s="103"/>
    </row>
    <row r="12" spans="1:6">
      <c r="A12" s="99" t="s">
        <v>60</v>
      </c>
      <c r="B12" s="100" t="s">
        <v>53</v>
      </c>
      <c r="C12" s="101" t="s">
        <v>104</v>
      </c>
      <c r="D12" s="101" t="s">
        <v>98</v>
      </c>
      <c r="E12" s="102" t="s">
        <v>105</v>
      </c>
      <c r="F12" s="103">
        <v>879246641</v>
      </c>
    </row>
    <row r="13" spans="1:6">
      <c r="A13" s="99"/>
      <c r="B13" s="100"/>
      <c r="C13" s="101"/>
      <c r="D13" s="101"/>
      <c r="E13" s="102"/>
      <c r="F13" s="103"/>
    </row>
    <row r="14" spans="1:6">
      <c r="A14" s="99" t="s">
        <v>61</v>
      </c>
      <c r="B14" s="100" t="s">
        <v>52</v>
      </c>
      <c r="C14" s="101" t="s">
        <v>106</v>
      </c>
      <c r="D14" s="101" t="s">
        <v>107</v>
      </c>
      <c r="E14" s="102" t="s">
        <v>108</v>
      </c>
      <c r="F14" s="103">
        <v>610491651</v>
      </c>
    </row>
    <row r="15" spans="1:6">
      <c r="A15" s="99"/>
      <c r="B15" s="100"/>
      <c r="C15" s="101"/>
      <c r="D15" s="101"/>
      <c r="E15" s="102"/>
      <c r="F15" s="103"/>
    </row>
    <row r="16" spans="1:6">
      <c r="A16" s="99" t="s">
        <v>62</v>
      </c>
      <c r="B16" s="100" t="s">
        <v>52</v>
      </c>
      <c r="C16" s="101" t="s">
        <v>109</v>
      </c>
      <c r="D16" s="101" t="s">
        <v>98</v>
      </c>
      <c r="E16" s="102" t="s">
        <v>110</v>
      </c>
      <c r="F16" s="103">
        <v>81913663</v>
      </c>
    </row>
    <row r="17" spans="1:6">
      <c r="A17" s="99"/>
      <c r="B17" s="100"/>
      <c r="C17" s="101"/>
      <c r="D17" s="101"/>
      <c r="E17" s="102"/>
      <c r="F17" s="103"/>
    </row>
    <row r="18" spans="1:6">
      <c r="A18" s="99" t="s">
        <v>63</v>
      </c>
      <c r="B18" s="100" t="s">
        <v>55</v>
      </c>
      <c r="C18" s="101" t="s">
        <v>111</v>
      </c>
      <c r="D18" s="101" t="s">
        <v>112</v>
      </c>
      <c r="E18" s="102" t="s">
        <v>113</v>
      </c>
      <c r="F18" s="103">
        <v>801098225</v>
      </c>
    </row>
    <row r="19" spans="1:6">
      <c r="A19" s="99"/>
      <c r="B19" s="100"/>
      <c r="C19" s="101"/>
      <c r="D19" s="101"/>
      <c r="E19" s="102"/>
      <c r="F19" s="103"/>
    </row>
    <row r="20" spans="1:6">
      <c r="A20" s="99" t="s">
        <v>64</v>
      </c>
      <c r="B20" s="100" t="s">
        <v>53</v>
      </c>
      <c r="C20" s="101" t="s">
        <v>114</v>
      </c>
      <c r="D20" s="101" t="s">
        <v>115</v>
      </c>
      <c r="E20" s="102" t="s">
        <v>116</v>
      </c>
      <c r="F20" s="103">
        <v>624185603</v>
      </c>
    </row>
    <row r="21" spans="1:6">
      <c r="A21" s="99"/>
      <c r="B21" s="100"/>
      <c r="C21" s="101"/>
      <c r="D21" s="101"/>
      <c r="E21" s="102"/>
      <c r="F21" s="103"/>
    </row>
    <row r="22" spans="1:6">
      <c r="A22" s="99" t="s">
        <v>65</v>
      </c>
      <c r="B22" s="100" t="s">
        <v>55</v>
      </c>
      <c r="C22" s="101" t="s">
        <v>117</v>
      </c>
      <c r="D22" s="101" t="s">
        <v>118</v>
      </c>
      <c r="E22" s="102" t="s">
        <v>119</v>
      </c>
      <c r="F22" s="103">
        <v>924893770</v>
      </c>
    </row>
    <row r="23" spans="1:6">
      <c r="A23" s="99"/>
      <c r="B23" s="100"/>
      <c r="C23" s="101"/>
      <c r="D23" s="101"/>
      <c r="E23" s="102"/>
      <c r="F23" s="103"/>
    </row>
    <row r="24" spans="1:6">
      <c r="A24" s="99" t="s">
        <v>66</v>
      </c>
      <c r="B24" s="100" t="s">
        <v>55</v>
      </c>
      <c r="C24" s="101" t="s">
        <v>120</v>
      </c>
      <c r="D24" s="101" t="s">
        <v>121</v>
      </c>
      <c r="E24" s="102" t="s">
        <v>122</v>
      </c>
      <c r="F24" s="103" t="s">
        <v>54</v>
      </c>
    </row>
    <row r="25" spans="1:6">
      <c r="A25" s="99"/>
      <c r="B25" s="100"/>
      <c r="C25" s="101"/>
      <c r="D25" s="101"/>
      <c r="E25" s="102"/>
      <c r="F25" s="103"/>
    </row>
    <row r="26" spans="1:6">
      <c r="A26" s="99" t="s">
        <v>67</v>
      </c>
      <c r="B26" s="100" t="s">
        <v>123</v>
      </c>
      <c r="C26" s="101" t="s">
        <v>124</v>
      </c>
      <c r="D26" s="101" t="s">
        <v>125</v>
      </c>
      <c r="E26" s="102" t="s">
        <v>126</v>
      </c>
      <c r="F26" s="103">
        <v>649752971</v>
      </c>
    </row>
    <row r="27" spans="1:6">
      <c r="A27" s="99"/>
      <c r="B27" s="100"/>
      <c r="C27" s="101"/>
      <c r="D27" s="101"/>
      <c r="E27" s="102"/>
      <c r="F27" s="103"/>
    </row>
    <row r="28" spans="1:6">
      <c r="A28" s="99" t="s">
        <v>68</v>
      </c>
      <c r="B28" s="100" t="s">
        <v>123</v>
      </c>
      <c r="C28" s="101" t="s">
        <v>127</v>
      </c>
      <c r="D28" s="101" t="s">
        <v>128</v>
      </c>
      <c r="E28" s="102" t="s">
        <v>129</v>
      </c>
      <c r="F28" s="103" t="s">
        <v>54</v>
      </c>
    </row>
    <row r="29" spans="1:6">
      <c r="A29" s="99"/>
      <c r="B29" s="100"/>
      <c r="C29" s="101"/>
      <c r="D29" s="101"/>
      <c r="E29" s="102"/>
      <c r="F29" s="103"/>
    </row>
    <row r="30" spans="1:6">
      <c r="A30" s="99" t="s">
        <v>69</v>
      </c>
      <c r="B30" s="100" t="s">
        <v>123</v>
      </c>
      <c r="C30" s="101" t="s">
        <v>130</v>
      </c>
      <c r="D30" s="101" t="s">
        <v>131</v>
      </c>
      <c r="E30" s="102" t="s">
        <v>132</v>
      </c>
      <c r="F30" s="103">
        <v>917856422</v>
      </c>
    </row>
    <row r="31" spans="1:6">
      <c r="A31" s="99"/>
      <c r="B31" s="100"/>
      <c r="C31" s="101"/>
      <c r="D31" s="101"/>
      <c r="E31" s="102"/>
      <c r="F31" s="103"/>
    </row>
    <row r="32" spans="1:6">
      <c r="A32" s="99" t="s">
        <v>70</v>
      </c>
      <c r="B32" s="100" t="s">
        <v>53</v>
      </c>
      <c r="C32" s="101" t="s">
        <v>133</v>
      </c>
      <c r="D32" s="101" t="s">
        <v>134</v>
      </c>
      <c r="E32" s="102" t="s">
        <v>135</v>
      </c>
      <c r="F32" s="103">
        <v>860475282</v>
      </c>
    </row>
    <row r="33" spans="1:6">
      <c r="A33" s="99"/>
      <c r="B33" s="100"/>
      <c r="C33" s="101"/>
      <c r="D33" s="101"/>
      <c r="E33" s="102"/>
      <c r="F33" s="103"/>
    </row>
    <row r="34" spans="1:6">
      <c r="A34" s="99" t="s">
        <v>71</v>
      </c>
      <c r="B34" s="100" t="s">
        <v>52</v>
      </c>
      <c r="C34" s="101" t="s">
        <v>136</v>
      </c>
      <c r="D34" s="101" t="s">
        <v>131</v>
      </c>
      <c r="E34" s="102" t="s">
        <v>137</v>
      </c>
      <c r="F34" s="103">
        <v>811783694</v>
      </c>
    </row>
    <row r="35" spans="1:6">
      <c r="A35" s="99"/>
      <c r="B35" s="100"/>
      <c r="C35" s="101"/>
      <c r="D35" s="101"/>
      <c r="E35" s="102"/>
      <c r="F35" s="103"/>
    </row>
    <row r="36" spans="1:6">
      <c r="A36" s="99" t="s">
        <v>72</v>
      </c>
      <c r="B36" s="100" t="s">
        <v>52</v>
      </c>
      <c r="C36" s="101" t="s">
        <v>138</v>
      </c>
      <c r="D36" s="101" t="s">
        <v>139</v>
      </c>
      <c r="E36" s="102" t="s">
        <v>140</v>
      </c>
      <c r="F36" s="103">
        <v>937467751</v>
      </c>
    </row>
    <row r="37" spans="1:6">
      <c r="A37" s="99"/>
      <c r="B37" s="100"/>
      <c r="C37" s="101"/>
      <c r="D37" s="101"/>
      <c r="E37" s="102"/>
      <c r="F37" s="103"/>
    </row>
    <row r="38" spans="1:6">
      <c r="A38" s="99" t="s">
        <v>73</v>
      </c>
      <c r="B38" s="100" t="s">
        <v>52</v>
      </c>
      <c r="C38" s="101" t="s">
        <v>141</v>
      </c>
      <c r="D38" s="101" t="s">
        <v>131</v>
      </c>
      <c r="E38" s="102" t="s">
        <v>142</v>
      </c>
      <c r="F38" s="103">
        <v>811940285</v>
      </c>
    </row>
    <row r="39" spans="1:6">
      <c r="A39" s="99"/>
      <c r="B39" s="100"/>
      <c r="C39" s="101"/>
      <c r="D39" s="101"/>
      <c r="E39" s="102"/>
      <c r="F39" s="103"/>
    </row>
    <row r="40" spans="1:6">
      <c r="A40" s="99" t="s">
        <v>74</v>
      </c>
      <c r="B40" s="100" t="s">
        <v>52</v>
      </c>
      <c r="C40" s="101" t="s">
        <v>143</v>
      </c>
      <c r="D40" s="101" t="s">
        <v>144</v>
      </c>
      <c r="E40" s="102" t="s">
        <v>145</v>
      </c>
      <c r="F40" s="103">
        <v>811902975</v>
      </c>
    </row>
    <row r="41" spans="1:6">
      <c r="A41" s="99"/>
      <c r="B41" s="100"/>
      <c r="C41" s="101"/>
      <c r="D41" s="101"/>
      <c r="E41" s="102"/>
      <c r="F41" s="103"/>
    </row>
    <row r="42" spans="1:6">
      <c r="A42" s="99" t="s">
        <v>75</v>
      </c>
      <c r="B42" s="100" t="s">
        <v>51</v>
      </c>
      <c r="C42" s="101" t="s">
        <v>146</v>
      </c>
      <c r="D42" s="101" t="s">
        <v>131</v>
      </c>
      <c r="E42" s="102" t="s">
        <v>147</v>
      </c>
      <c r="F42" s="103">
        <v>899187311</v>
      </c>
    </row>
    <row r="43" spans="1:6">
      <c r="A43" s="99"/>
      <c r="B43" s="100"/>
      <c r="C43" s="101"/>
      <c r="D43" s="101"/>
      <c r="E43" s="102"/>
      <c r="F43" s="103"/>
    </row>
    <row r="44" spans="1:6">
      <c r="A44" s="99" t="s">
        <v>76</v>
      </c>
      <c r="B44" s="100" t="s">
        <v>53</v>
      </c>
      <c r="C44" s="101" t="s">
        <v>148</v>
      </c>
      <c r="D44" s="101" t="s">
        <v>139</v>
      </c>
      <c r="E44" s="102" t="s">
        <v>149</v>
      </c>
      <c r="F44" s="103">
        <v>623352067</v>
      </c>
    </row>
    <row r="45" spans="1:6">
      <c r="A45" s="99"/>
      <c r="B45" s="100"/>
      <c r="C45" s="101"/>
      <c r="D45" s="101"/>
      <c r="E45" s="102"/>
      <c r="F45" s="103"/>
    </row>
    <row r="46" spans="1:6">
      <c r="A46" s="99" t="s">
        <v>77</v>
      </c>
      <c r="B46" s="100" t="s">
        <v>53</v>
      </c>
      <c r="C46" s="101" t="s">
        <v>150</v>
      </c>
      <c r="D46" s="101" t="s">
        <v>151</v>
      </c>
      <c r="E46" s="102" t="s">
        <v>152</v>
      </c>
      <c r="F46" s="103" t="s">
        <v>54</v>
      </c>
    </row>
    <row r="47" spans="1:6">
      <c r="A47" s="99"/>
      <c r="B47" s="100"/>
      <c r="C47" s="101"/>
      <c r="D47" s="101"/>
      <c r="E47" s="102"/>
      <c r="F47" s="103"/>
    </row>
    <row r="48" spans="1:6">
      <c r="A48" s="99" t="s">
        <v>78</v>
      </c>
      <c r="B48" s="100" t="s">
        <v>53</v>
      </c>
      <c r="C48" s="101" t="s">
        <v>56</v>
      </c>
      <c r="D48" s="101" t="s">
        <v>100</v>
      </c>
      <c r="E48" s="102" t="s">
        <v>153</v>
      </c>
      <c r="F48" s="103" t="s">
        <v>54</v>
      </c>
    </row>
    <row r="49" spans="1:6">
      <c r="A49" s="99"/>
      <c r="B49" s="100"/>
      <c r="C49" s="101"/>
      <c r="D49" s="101"/>
      <c r="E49" s="102"/>
      <c r="F49" s="103"/>
    </row>
    <row r="50" spans="1:6">
      <c r="A50" s="99" t="s">
        <v>79</v>
      </c>
      <c r="B50" s="100" t="s">
        <v>51</v>
      </c>
      <c r="C50" s="101" t="s">
        <v>154</v>
      </c>
      <c r="D50" s="101" t="s">
        <v>139</v>
      </c>
      <c r="E50" s="102" t="s">
        <v>155</v>
      </c>
      <c r="F50" s="103">
        <v>656700425</v>
      </c>
    </row>
    <row r="51" spans="1:6">
      <c r="A51" s="99"/>
      <c r="B51" s="100"/>
      <c r="C51" s="101"/>
      <c r="D51" s="101"/>
      <c r="E51" s="102"/>
      <c r="F51" s="103"/>
    </row>
    <row r="52" spans="1:6">
      <c r="A52" s="99" t="s">
        <v>80</v>
      </c>
      <c r="B52" s="100" t="s">
        <v>53</v>
      </c>
      <c r="C52" s="101" t="s">
        <v>156</v>
      </c>
      <c r="D52" s="101" t="s">
        <v>157</v>
      </c>
      <c r="E52" s="102" t="s">
        <v>158</v>
      </c>
      <c r="F52" s="103" t="s">
        <v>54</v>
      </c>
    </row>
    <row r="53" spans="1:6">
      <c r="A53" s="99"/>
      <c r="B53" s="100"/>
      <c r="C53" s="101"/>
      <c r="D53" s="101"/>
      <c r="E53" s="102"/>
      <c r="F53" s="103"/>
    </row>
    <row r="54" spans="1:6">
      <c r="A54" s="99" t="s">
        <v>81</v>
      </c>
      <c r="B54" s="100" t="s">
        <v>51</v>
      </c>
      <c r="C54" s="101" t="s">
        <v>159</v>
      </c>
      <c r="D54" s="101" t="s">
        <v>160</v>
      </c>
      <c r="E54" s="102" t="s">
        <v>161</v>
      </c>
      <c r="F54" s="103">
        <v>830569820</v>
      </c>
    </row>
    <row r="55" spans="1:6">
      <c r="A55" s="99"/>
      <c r="B55" s="100"/>
      <c r="C55" s="101"/>
      <c r="D55" s="101"/>
      <c r="E55" s="102"/>
      <c r="F55" s="103"/>
    </row>
    <row r="56" spans="1:6">
      <c r="A56" s="99" t="s">
        <v>82</v>
      </c>
      <c r="B56" s="104" t="s">
        <v>51</v>
      </c>
      <c r="C56" s="104" t="s">
        <v>162</v>
      </c>
      <c r="D56" s="104" t="s">
        <v>163</v>
      </c>
      <c r="E56" s="104" t="s">
        <v>164</v>
      </c>
      <c r="F56" s="105" t="s">
        <v>54</v>
      </c>
    </row>
    <row r="57" spans="1:6">
      <c r="A57" s="99"/>
      <c r="B57" s="104"/>
      <c r="C57" s="104"/>
      <c r="D57" s="104"/>
      <c r="E57" s="104"/>
      <c r="F57" s="105"/>
    </row>
    <row r="58" spans="1:6">
      <c r="A58" s="99" t="s">
        <v>174</v>
      </c>
      <c r="B58" s="104" t="s">
        <v>51</v>
      </c>
      <c r="C58" s="104" t="s">
        <v>166</v>
      </c>
      <c r="D58" s="107" t="s">
        <v>167</v>
      </c>
      <c r="E58" s="108" t="s">
        <v>171</v>
      </c>
      <c r="F58" s="112">
        <v>811909837</v>
      </c>
    </row>
    <row r="59" spans="1:6">
      <c r="A59" s="99"/>
      <c r="B59" s="104"/>
      <c r="C59" s="104"/>
      <c r="D59" s="107"/>
      <c r="E59" s="104"/>
      <c r="F59" s="110"/>
    </row>
    <row r="60" spans="1:6">
      <c r="A60" s="99" t="s">
        <v>175</v>
      </c>
      <c r="B60" s="104" t="s">
        <v>123</v>
      </c>
      <c r="C60" s="104" t="s">
        <v>168</v>
      </c>
      <c r="D60" s="107" t="s">
        <v>169</v>
      </c>
      <c r="E60" s="108" t="s">
        <v>172</v>
      </c>
      <c r="F60" s="111">
        <v>872561614</v>
      </c>
    </row>
    <row r="61" spans="1:6">
      <c r="A61" s="99"/>
      <c r="B61" s="104"/>
      <c r="C61" s="104"/>
      <c r="D61" s="107"/>
      <c r="E61" s="104"/>
      <c r="F61" s="110"/>
    </row>
    <row r="62" spans="1:6">
      <c r="A62" s="99" t="s">
        <v>176</v>
      </c>
      <c r="B62" s="104" t="s">
        <v>51</v>
      </c>
      <c r="C62" s="104" t="s">
        <v>170</v>
      </c>
      <c r="D62" s="107" t="s">
        <v>98</v>
      </c>
      <c r="E62" s="109" t="s">
        <v>173</v>
      </c>
      <c r="F62" s="111">
        <v>818570644</v>
      </c>
    </row>
    <row r="63" spans="1:6">
      <c r="A63" s="99"/>
      <c r="B63" s="104"/>
      <c r="C63" s="104"/>
      <c r="D63" s="107"/>
      <c r="E63" s="109"/>
      <c r="F63" s="115"/>
    </row>
    <row r="64" spans="1:6">
      <c r="A64" s="99" t="s">
        <v>177</v>
      </c>
      <c r="B64" s="104" t="s">
        <v>52</v>
      </c>
      <c r="C64" s="104" t="s">
        <v>179</v>
      </c>
      <c r="D64" s="107" t="s">
        <v>178</v>
      </c>
      <c r="E64" s="109" t="s">
        <v>180</v>
      </c>
      <c r="F64" s="115" t="s">
        <v>54</v>
      </c>
    </row>
    <row r="65" spans="1:6">
      <c r="A65" s="99"/>
      <c r="B65" s="51"/>
      <c r="C65" s="52"/>
      <c r="D65" s="114"/>
      <c r="E65" s="117"/>
      <c r="F65" s="116"/>
    </row>
    <row r="66" spans="1:6" ht="24.75" thickBot="1">
      <c r="A66" s="41"/>
      <c r="B66" s="41"/>
      <c r="C66" s="41"/>
      <c r="D66" s="41"/>
      <c r="E66" s="113"/>
      <c r="F66" s="41"/>
    </row>
    <row r="67" spans="1:6">
      <c r="A67" s="41"/>
      <c r="B67" s="41"/>
      <c r="C67" s="41"/>
      <c r="D67" s="41"/>
      <c r="E67" s="41"/>
      <c r="F67" s="41"/>
    </row>
    <row r="68" spans="1:6">
      <c r="A68" s="41"/>
      <c r="B68" s="41"/>
      <c r="C68" s="41"/>
      <c r="D68" s="41"/>
      <c r="E68" s="41"/>
      <c r="F68" s="41"/>
    </row>
    <row r="69" spans="1:6">
      <c r="A69" s="41"/>
      <c r="B69" s="41"/>
      <c r="C69" s="41"/>
      <c r="D69" s="41"/>
      <c r="E69" s="41"/>
      <c r="F69" s="41"/>
    </row>
    <row r="70" spans="1:6">
      <c r="A70" s="41"/>
      <c r="B70" s="41"/>
      <c r="C70" s="41"/>
      <c r="D70" s="41"/>
      <c r="E70" s="41"/>
      <c r="F70" s="41"/>
    </row>
    <row r="71" spans="1:6">
      <c r="A71" s="41"/>
      <c r="B71" s="41"/>
      <c r="C71" s="41"/>
      <c r="D71" s="41"/>
      <c r="E71" s="41"/>
      <c r="F71" s="41"/>
    </row>
    <row r="72" spans="1:6">
      <c r="A72" s="41"/>
      <c r="B72" s="41"/>
      <c r="C72" s="41"/>
      <c r="D72" s="41"/>
      <c r="E72" s="41"/>
      <c r="F72" s="41"/>
    </row>
    <row r="73" spans="1:6">
      <c r="A73" s="41"/>
      <c r="B73" s="41"/>
      <c r="C73" s="41"/>
      <c r="D73" s="41"/>
      <c r="E73" s="41"/>
      <c r="F73" s="41"/>
    </row>
    <row r="74" spans="1:6">
      <c r="A74" s="41"/>
      <c r="B74" s="41"/>
      <c r="C74" s="41"/>
      <c r="D74" s="41"/>
      <c r="E74" s="41"/>
      <c r="F74" s="41"/>
    </row>
    <row r="75" spans="1:6">
      <c r="A75" s="41"/>
      <c r="B75" s="41"/>
      <c r="C75" s="41"/>
      <c r="D75" s="41"/>
      <c r="E75" s="41"/>
      <c r="F75" s="41"/>
    </row>
    <row r="76" spans="1:6">
      <c r="A76" s="41"/>
      <c r="B76" s="41"/>
      <c r="C76" s="41"/>
      <c r="D76" s="41"/>
      <c r="E76" s="41"/>
      <c r="F76" s="41"/>
    </row>
    <row r="77" spans="1:6">
      <c r="A77" s="41"/>
      <c r="B77" s="41"/>
      <c r="C77" s="41"/>
      <c r="D77" s="41"/>
      <c r="E77" s="41"/>
      <c r="F77" s="41"/>
    </row>
    <row r="78" spans="1:6">
      <c r="A78" s="41"/>
      <c r="B78" s="41"/>
      <c r="C78" s="41"/>
      <c r="D78" s="41"/>
      <c r="E78" s="41"/>
      <c r="F78" s="41"/>
    </row>
    <row r="79" spans="1:6">
      <c r="A79" s="41"/>
      <c r="B79" s="41"/>
      <c r="C79" s="41"/>
      <c r="D79" s="41"/>
      <c r="E79" s="41"/>
      <c r="F79" s="41"/>
    </row>
    <row r="80" spans="1:6">
      <c r="A80" s="41"/>
      <c r="B80" s="41"/>
      <c r="C80" s="41"/>
      <c r="D80" s="41"/>
      <c r="E80" s="41"/>
      <c r="F80" s="41"/>
    </row>
    <row r="81" s="41" customFormat="1"/>
    <row r="82" s="41" customFormat="1"/>
  </sheetData>
  <mergeCells count="7">
    <mergeCell ref="A1:F1"/>
    <mergeCell ref="A2:A4"/>
    <mergeCell ref="F2:F4"/>
    <mergeCell ref="B2:B4"/>
    <mergeCell ref="C2:C4"/>
    <mergeCell ref="D2:D4"/>
    <mergeCell ref="E2:E4"/>
  </mergeCells>
  <phoneticPr fontId="14" type="noConversion"/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26DB-0CCD-474E-B2B4-F71DDD156B68}">
  <dimension ref="A1:X128"/>
  <sheetViews>
    <sheetView topLeftCell="A6" zoomScale="85" zoomScaleNormal="85" workbookViewId="0">
      <selection activeCell="A33" sqref="A33"/>
    </sheetView>
  </sheetViews>
  <sheetFormatPr defaultColWidth="9.140625" defaultRowHeight="17.25"/>
  <cols>
    <col min="1" max="1" width="11.7109375" style="53" customWidth="1"/>
    <col min="2" max="2" width="12.7109375" style="53" customWidth="1"/>
    <col min="3" max="8" width="8" style="53" customWidth="1"/>
    <col min="9" max="9" width="11" style="53" customWidth="1"/>
    <col min="10" max="10" width="10.140625" style="53" customWidth="1"/>
    <col min="11" max="11" width="10.28515625" style="53" customWidth="1"/>
    <col min="12" max="14" width="22.5703125" style="53" customWidth="1"/>
    <col min="15" max="22" width="10.140625" style="53" customWidth="1"/>
    <col min="23" max="16384" width="9.140625" style="53"/>
  </cols>
  <sheetData>
    <row r="1" spans="1:14" ht="27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5"/>
    </row>
    <row r="2" spans="1:14" ht="69.75" customHeight="1">
      <c r="A2" s="136" t="s">
        <v>2</v>
      </c>
      <c r="B2" s="136" t="s">
        <v>3</v>
      </c>
      <c r="C2" s="138" t="s">
        <v>85</v>
      </c>
      <c r="D2" s="139"/>
      <c r="E2" s="140"/>
      <c r="F2" s="141" t="s">
        <v>86</v>
      </c>
      <c r="G2" s="142"/>
      <c r="H2" s="142"/>
      <c r="I2" s="142"/>
      <c r="J2" s="142"/>
      <c r="K2" s="143"/>
      <c r="L2" s="144" t="s">
        <v>87</v>
      </c>
      <c r="M2" s="146" t="s">
        <v>88</v>
      </c>
    </row>
    <row r="3" spans="1:14" ht="24">
      <c r="A3" s="137"/>
      <c r="B3" s="137"/>
      <c r="C3" s="54">
        <v>1</v>
      </c>
      <c r="D3" s="54">
        <v>2</v>
      </c>
      <c r="E3" s="54">
        <v>3</v>
      </c>
      <c r="F3" s="54">
        <v>4</v>
      </c>
      <c r="G3" s="54">
        <v>5</v>
      </c>
      <c r="H3" s="54">
        <v>6</v>
      </c>
      <c r="I3" s="54">
        <v>7</v>
      </c>
      <c r="J3" s="54">
        <v>8</v>
      </c>
      <c r="K3" s="54">
        <v>9</v>
      </c>
      <c r="L3" s="145"/>
      <c r="M3" s="146"/>
      <c r="N3" s="55"/>
    </row>
    <row r="4" spans="1:14" ht="21.75">
      <c r="A4" s="56">
        <v>6575</v>
      </c>
      <c r="B4" s="57">
        <v>1</v>
      </c>
      <c r="C4" s="58">
        <v>5</v>
      </c>
      <c r="D4" s="59">
        <v>5</v>
      </c>
      <c r="E4" s="59">
        <v>5</v>
      </c>
      <c r="F4" s="59">
        <v>5</v>
      </c>
      <c r="G4" s="59">
        <v>5</v>
      </c>
      <c r="H4" s="59">
        <v>5</v>
      </c>
      <c r="I4" s="59">
        <v>5</v>
      </c>
      <c r="J4" s="59">
        <v>5</v>
      </c>
      <c r="K4" s="59">
        <v>5</v>
      </c>
      <c r="L4" s="60">
        <v>1</v>
      </c>
      <c r="M4" s="57">
        <v>1</v>
      </c>
      <c r="N4" s="61"/>
    </row>
    <row r="5" spans="1:14" ht="21.75">
      <c r="A5" s="56">
        <v>6575</v>
      </c>
      <c r="B5" s="57">
        <v>2</v>
      </c>
      <c r="C5" s="59">
        <v>5</v>
      </c>
      <c r="D5" s="59">
        <v>5</v>
      </c>
      <c r="E5" s="59">
        <v>4</v>
      </c>
      <c r="F5" s="59">
        <v>4</v>
      </c>
      <c r="G5" s="59">
        <v>5</v>
      </c>
      <c r="H5" s="59">
        <v>5</v>
      </c>
      <c r="I5" s="59">
        <v>5</v>
      </c>
      <c r="J5" s="59">
        <v>4</v>
      </c>
      <c r="K5" s="59">
        <v>5</v>
      </c>
      <c r="L5" s="59">
        <v>1</v>
      </c>
      <c r="M5" s="57">
        <v>1</v>
      </c>
      <c r="N5" s="61"/>
    </row>
    <row r="6" spans="1:14" ht="21.75">
      <c r="A6" s="56">
        <v>6575</v>
      </c>
      <c r="B6" s="57">
        <v>3</v>
      </c>
      <c r="C6" s="59">
        <v>5</v>
      </c>
      <c r="D6" s="59">
        <v>5</v>
      </c>
      <c r="E6" s="59">
        <v>4</v>
      </c>
      <c r="F6" s="59">
        <v>4</v>
      </c>
      <c r="G6" s="59">
        <v>5</v>
      </c>
      <c r="H6" s="59">
        <v>5</v>
      </c>
      <c r="I6" s="59">
        <v>5</v>
      </c>
      <c r="J6" s="59">
        <v>4</v>
      </c>
      <c r="K6" s="59">
        <v>5</v>
      </c>
      <c r="L6" s="59">
        <v>1</v>
      </c>
      <c r="M6" s="57">
        <v>1</v>
      </c>
      <c r="N6" s="61"/>
    </row>
    <row r="7" spans="1:14" ht="21.75">
      <c r="A7" s="56">
        <v>6575</v>
      </c>
      <c r="B7" s="57">
        <v>4</v>
      </c>
      <c r="C7" s="59">
        <v>5</v>
      </c>
      <c r="D7" s="59">
        <v>5</v>
      </c>
      <c r="E7" s="59">
        <v>5</v>
      </c>
      <c r="F7" s="59">
        <v>5</v>
      </c>
      <c r="G7" s="59">
        <v>5</v>
      </c>
      <c r="H7" s="59">
        <v>5</v>
      </c>
      <c r="I7" s="59">
        <v>5</v>
      </c>
      <c r="J7" s="59">
        <v>5</v>
      </c>
      <c r="K7" s="59">
        <v>5</v>
      </c>
      <c r="L7" s="59">
        <v>1</v>
      </c>
      <c r="M7" s="57">
        <v>1</v>
      </c>
      <c r="N7" s="61"/>
    </row>
    <row r="8" spans="1:14" ht="21.75">
      <c r="A8" s="56">
        <v>6575</v>
      </c>
      <c r="B8" s="57">
        <v>5</v>
      </c>
      <c r="C8" s="59">
        <v>5</v>
      </c>
      <c r="D8" s="59">
        <v>5</v>
      </c>
      <c r="E8" s="59">
        <v>4</v>
      </c>
      <c r="F8" s="59">
        <v>5</v>
      </c>
      <c r="G8" s="59">
        <v>5</v>
      </c>
      <c r="H8" s="59">
        <v>5</v>
      </c>
      <c r="I8" s="59">
        <v>5</v>
      </c>
      <c r="J8" s="59">
        <v>4</v>
      </c>
      <c r="K8" s="59">
        <v>5</v>
      </c>
      <c r="L8" s="59">
        <v>1</v>
      </c>
      <c r="M8" s="57">
        <v>1</v>
      </c>
      <c r="N8" s="61"/>
    </row>
    <row r="9" spans="1:14" ht="21.75">
      <c r="A9" s="56">
        <v>6575</v>
      </c>
      <c r="B9" s="57">
        <v>6</v>
      </c>
      <c r="C9" s="59">
        <v>5</v>
      </c>
      <c r="D9" s="59">
        <v>5</v>
      </c>
      <c r="E9" s="59">
        <v>5</v>
      </c>
      <c r="F9" s="59">
        <v>5</v>
      </c>
      <c r="G9" s="59">
        <v>5</v>
      </c>
      <c r="H9" s="59">
        <v>5</v>
      </c>
      <c r="I9" s="59">
        <v>5</v>
      </c>
      <c r="J9" s="59">
        <v>5</v>
      </c>
      <c r="K9" s="59">
        <v>5</v>
      </c>
      <c r="L9" s="59">
        <v>1</v>
      </c>
      <c r="M9" s="57">
        <v>1</v>
      </c>
      <c r="N9" s="61"/>
    </row>
    <row r="10" spans="1:14" ht="21.75">
      <c r="A10" s="56">
        <v>6575</v>
      </c>
      <c r="B10" s="57">
        <v>7</v>
      </c>
      <c r="C10" s="59">
        <v>5</v>
      </c>
      <c r="D10" s="59">
        <v>5</v>
      </c>
      <c r="E10" s="59">
        <v>4</v>
      </c>
      <c r="F10" s="59">
        <v>4</v>
      </c>
      <c r="G10" s="59">
        <v>5</v>
      </c>
      <c r="H10" s="59">
        <v>5</v>
      </c>
      <c r="I10" s="59">
        <v>5</v>
      </c>
      <c r="J10" s="59">
        <v>4</v>
      </c>
      <c r="K10" s="59">
        <v>5</v>
      </c>
      <c r="L10" s="59">
        <v>1</v>
      </c>
      <c r="M10" s="57">
        <v>1</v>
      </c>
      <c r="N10" s="61"/>
    </row>
    <row r="11" spans="1:14" ht="21.75">
      <c r="A11" s="56">
        <v>6575</v>
      </c>
      <c r="B11" s="57">
        <v>8</v>
      </c>
      <c r="C11" s="59">
        <v>5</v>
      </c>
      <c r="D11" s="59">
        <v>5</v>
      </c>
      <c r="E11" s="59">
        <v>4</v>
      </c>
      <c r="F11" s="59">
        <v>5</v>
      </c>
      <c r="G11" s="59">
        <v>5</v>
      </c>
      <c r="H11" s="59">
        <v>5</v>
      </c>
      <c r="I11" s="59">
        <v>5</v>
      </c>
      <c r="J11" s="59">
        <v>4</v>
      </c>
      <c r="K11" s="59">
        <v>5</v>
      </c>
      <c r="L11" s="59">
        <v>1</v>
      </c>
      <c r="M11" s="57">
        <v>1</v>
      </c>
      <c r="N11" s="61"/>
    </row>
    <row r="12" spans="1:14" ht="21.75">
      <c r="A12" s="56">
        <v>6575</v>
      </c>
      <c r="B12" s="57">
        <v>9</v>
      </c>
      <c r="C12" s="59">
        <v>5</v>
      </c>
      <c r="D12" s="59">
        <v>5</v>
      </c>
      <c r="E12" s="59">
        <v>5</v>
      </c>
      <c r="F12" s="59">
        <v>5</v>
      </c>
      <c r="G12" s="59">
        <v>5</v>
      </c>
      <c r="H12" s="59">
        <v>5</v>
      </c>
      <c r="I12" s="59">
        <v>5</v>
      </c>
      <c r="J12" s="59">
        <v>5</v>
      </c>
      <c r="K12" s="59">
        <v>5</v>
      </c>
      <c r="L12" s="59">
        <v>1</v>
      </c>
      <c r="M12" s="57">
        <v>2</v>
      </c>
      <c r="N12" s="61"/>
    </row>
    <row r="13" spans="1:14" ht="21.75">
      <c r="A13" s="56">
        <v>6575</v>
      </c>
      <c r="B13" s="57">
        <v>10</v>
      </c>
      <c r="C13" s="59">
        <v>4</v>
      </c>
      <c r="D13" s="59">
        <v>5</v>
      </c>
      <c r="E13" s="59">
        <v>4</v>
      </c>
      <c r="F13" s="59">
        <v>5</v>
      </c>
      <c r="G13" s="59">
        <v>4</v>
      </c>
      <c r="H13" s="59">
        <v>5</v>
      </c>
      <c r="I13" s="59">
        <v>5</v>
      </c>
      <c r="J13" s="59">
        <v>4</v>
      </c>
      <c r="K13" s="59">
        <v>4</v>
      </c>
      <c r="L13" s="59">
        <v>1</v>
      </c>
      <c r="M13" s="57">
        <v>1</v>
      </c>
      <c r="N13" s="61"/>
    </row>
    <row r="14" spans="1:14" ht="21.75">
      <c r="A14" s="56">
        <v>6575</v>
      </c>
      <c r="B14" s="57">
        <v>11</v>
      </c>
      <c r="C14" s="59">
        <v>5</v>
      </c>
      <c r="D14" s="59">
        <v>5</v>
      </c>
      <c r="E14" s="59">
        <v>5</v>
      </c>
      <c r="F14" s="59">
        <v>4</v>
      </c>
      <c r="G14" s="59">
        <v>5</v>
      </c>
      <c r="H14" s="59">
        <v>5</v>
      </c>
      <c r="I14" s="59">
        <v>5</v>
      </c>
      <c r="J14" s="59">
        <v>4</v>
      </c>
      <c r="K14" s="59">
        <v>5</v>
      </c>
      <c r="L14" s="59">
        <v>1</v>
      </c>
      <c r="M14" s="57">
        <v>1</v>
      </c>
      <c r="N14" s="61"/>
    </row>
    <row r="15" spans="1:14" ht="21.75">
      <c r="A15" s="56">
        <v>6575</v>
      </c>
      <c r="B15" s="57">
        <v>12</v>
      </c>
      <c r="C15" s="59">
        <v>4</v>
      </c>
      <c r="D15" s="59">
        <v>5</v>
      </c>
      <c r="E15" s="59">
        <v>4</v>
      </c>
      <c r="F15" s="59">
        <v>4</v>
      </c>
      <c r="G15" s="59">
        <v>5</v>
      </c>
      <c r="H15" s="59">
        <v>5</v>
      </c>
      <c r="I15" s="59">
        <v>5</v>
      </c>
      <c r="J15" s="59">
        <v>4</v>
      </c>
      <c r="K15" s="59">
        <v>4</v>
      </c>
      <c r="L15" s="59">
        <v>1</v>
      </c>
      <c r="M15" s="57">
        <v>1</v>
      </c>
      <c r="N15" s="61"/>
    </row>
    <row r="16" spans="1:14" ht="21.75">
      <c r="A16" s="56">
        <v>6575</v>
      </c>
      <c r="B16" s="57">
        <v>13</v>
      </c>
      <c r="C16" s="59">
        <v>5</v>
      </c>
      <c r="D16" s="59">
        <v>5</v>
      </c>
      <c r="E16" s="59">
        <v>5</v>
      </c>
      <c r="F16" s="59">
        <v>5</v>
      </c>
      <c r="G16" s="59">
        <v>5</v>
      </c>
      <c r="H16" s="59">
        <v>5</v>
      </c>
      <c r="I16" s="59">
        <v>5</v>
      </c>
      <c r="J16" s="59">
        <v>4</v>
      </c>
      <c r="K16" s="59">
        <v>5</v>
      </c>
      <c r="L16" s="59">
        <v>1</v>
      </c>
      <c r="M16" s="57">
        <v>1</v>
      </c>
      <c r="N16" s="61"/>
    </row>
    <row r="17" spans="1:24" ht="21.75">
      <c r="A17" s="56">
        <v>6575</v>
      </c>
      <c r="B17" s="57">
        <v>14</v>
      </c>
      <c r="C17" s="59">
        <v>5</v>
      </c>
      <c r="D17" s="59">
        <v>5</v>
      </c>
      <c r="E17" s="59">
        <v>5</v>
      </c>
      <c r="F17" s="59">
        <v>5</v>
      </c>
      <c r="G17" s="59">
        <v>5</v>
      </c>
      <c r="H17" s="59">
        <v>5</v>
      </c>
      <c r="I17" s="59">
        <v>5</v>
      </c>
      <c r="J17" s="59">
        <v>5</v>
      </c>
      <c r="K17" s="59">
        <v>5</v>
      </c>
      <c r="L17" s="59">
        <v>1</v>
      </c>
      <c r="M17" s="57">
        <v>2</v>
      </c>
      <c r="N17" s="61"/>
    </row>
    <row r="18" spans="1:24" ht="21.75">
      <c r="A18" s="56">
        <v>6575</v>
      </c>
      <c r="B18" s="57">
        <v>15</v>
      </c>
      <c r="C18" s="59">
        <v>4</v>
      </c>
      <c r="D18" s="59">
        <v>5</v>
      </c>
      <c r="E18" s="59">
        <v>5</v>
      </c>
      <c r="F18" s="59">
        <v>4</v>
      </c>
      <c r="G18" s="59">
        <v>5</v>
      </c>
      <c r="H18" s="59">
        <v>5</v>
      </c>
      <c r="I18" s="59">
        <v>5</v>
      </c>
      <c r="J18" s="59">
        <v>4</v>
      </c>
      <c r="K18" s="59">
        <v>5</v>
      </c>
      <c r="L18" s="59">
        <v>1</v>
      </c>
      <c r="M18" s="57">
        <v>1</v>
      </c>
      <c r="N18" s="61"/>
    </row>
    <row r="19" spans="1:24" ht="21.75">
      <c r="A19" s="56">
        <v>6575</v>
      </c>
      <c r="B19" s="57">
        <v>16</v>
      </c>
      <c r="C19" s="59">
        <v>5</v>
      </c>
      <c r="D19" s="59">
        <v>5</v>
      </c>
      <c r="E19" s="59">
        <v>4</v>
      </c>
      <c r="F19" s="59">
        <v>5</v>
      </c>
      <c r="G19" s="59">
        <v>5</v>
      </c>
      <c r="H19" s="59">
        <v>5</v>
      </c>
      <c r="I19" s="59">
        <v>5</v>
      </c>
      <c r="J19" s="59">
        <v>5</v>
      </c>
      <c r="K19" s="59">
        <v>5</v>
      </c>
      <c r="L19" s="59">
        <v>1</v>
      </c>
      <c r="M19" s="57">
        <v>1</v>
      </c>
      <c r="N19" s="61"/>
    </row>
    <row r="20" spans="1:24" ht="21.75">
      <c r="A20" s="56">
        <v>6575</v>
      </c>
      <c r="B20" s="57">
        <v>17</v>
      </c>
      <c r="C20" s="59">
        <v>5</v>
      </c>
      <c r="D20" s="59">
        <v>5</v>
      </c>
      <c r="E20" s="59">
        <v>5</v>
      </c>
      <c r="F20" s="59">
        <v>5</v>
      </c>
      <c r="G20" s="59">
        <v>5</v>
      </c>
      <c r="H20" s="59">
        <v>5</v>
      </c>
      <c r="I20" s="59">
        <v>5</v>
      </c>
      <c r="J20" s="59">
        <v>4</v>
      </c>
      <c r="K20" s="59">
        <v>5</v>
      </c>
      <c r="L20" s="59">
        <v>1</v>
      </c>
      <c r="M20" s="57">
        <v>1</v>
      </c>
      <c r="N20" s="61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21.75">
      <c r="A21" s="56">
        <v>6575</v>
      </c>
      <c r="B21" s="57">
        <v>18</v>
      </c>
      <c r="C21" s="59">
        <v>5</v>
      </c>
      <c r="D21" s="59">
        <v>5</v>
      </c>
      <c r="E21" s="59">
        <v>4</v>
      </c>
      <c r="F21" s="59">
        <v>5</v>
      </c>
      <c r="G21" s="59">
        <v>5</v>
      </c>
      <c r="H21" s="59">
        <v>5</v>
      </c>
      <c r="I21" s="59">
        <v>5</v>
      </c>
      <c r="J21" s="59">
        <v>4</v>
      </c>
      <c r="K21" s="59">
        <v>5</v>
      </c>
      <c r="L21" s="59">
        <v>1</v>
      </c>
      <c r="M21" s="57">
        <v>1</v>
      </c>
      <c r="N21" s="61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21.75">
      <c r="A22" s="56">
        <v>6575</v>
      </c>
      <c r="B22" s="57">
        <v>19</v>
      </c>
      <c r="C22" s="59">
        <v>4</v>
      </c>
      <c r="D22" s="59">
        <v>4</v>
      </c>
      <c r="E22" s="59">
        <v>4</v>
      </c>
      <c r="F22" s="59">
        <v>5</v>
      </c>
      <c r="G22" s="59">
        <v>5</v>
      </c>
      <c r="H22" s="59">
        <v>5</v>
      </c>
      <c r="I22" s="59">
        <v>5</v>
      </c>
      <c r="J22" s="59">
        <v>4</v>
      </c>
      <c r="K22" s="59">
        <v>5</v>
      </c>
      <c r="L22" s="59">
        <v>1</v>
      </c>
      <c r="M22" s="57">
        <v>1</v>
      </c>
      <c r="N22" s="61"/>
    </row>
    <row r="23" spans="1:24" ht="21.75">
      <c r="A23" s="56">
        <v>6575</v>
      </c>
      <c r="B23" s="57">
        <v>20</v>
      </c>
      <c r="C23" s="59">
        <v>5</v>
      </c>
      <c r="D23" s="59">
        <v>5</v>
      </c>
      <c r="E23" s="59">
        <v>5</v>
      </c>
      <c r="F23" s="59">
        <v>5</v>
      </c>
      <c r="G23" s="59">
        <v>5</v>
      </c>
      <c r="H23" s="59">
        <v>5</v>
      </c>
      <c r="I23" s="59">
        <v>5</v>
      </c>
      <c r="J23" s="59">
        <v>5</v>
      </c>
      <c r="K23" s="59">
        <v>5</v>
      </c>
      <c r="L23" s="59">
        <v>1</v>
      </c>
      <c r="M23" s="57">
        <v>1</v>
      </c>
      <c r="N23" s="61"/>
      <c r="P23" s="62"/>
      <c r="Q23" s="62"/>
    </row>
    <row r="24" spans="1:24" ht="21.75">
      <c r="A24" s="56">
        <v>6575</v>
      </c>
      <c r="B24" s="57">
        <v>21</v>
      </c>
      <c r="C24" s="59">
        <v>5</v>
      </c>
      <c r="D24" s="59">
        <v>5</v>
      </c>
      <c r="E24" s="59">
        <v>5</v>
      </c>
      <c r="F24" s="59">
        <v>5</v>
      </c>
      <c r="G24" s="59">
        <v>5</v>
      </c>
      <c r="H24" s="59">
        <v>5</v>
      </c>
      <c r="I24" s="59">
        <v>5</v>
      </c>
      <c r="J24" s="59">
        <v>5</v>
      </c>
      <c r="K24" s="59">
        <v>5</v>
      </c>
      <c r="L24" s="59">
        <v>1</v>
      </c>
      <c r="M24" s="57">
        <v>2</v>
      </c>
      <c r="N24" s="61"/>
      <c r="P24" s="62"/>
      <c r="Q24" s="62"/>
    </row>
    <row r="25" spans="1:24" ht="21.75">
      <c r="A25" s="56">
        <v>6575</v>
      </c>
      <c r="B25" s="57">
        <v>22</v>
      </c>
      <c r="C25" s="59">
        <v>5</v>
      </c>
      <c r="D25" s="59">
        <v>4</v>
      </c>
      <c r="E25" s="59">
        <v>4</v>
      </c>
      <c r="F25" s="59">
        <v>4</v>
      </c>
      <c r="G25" s="59">
        <v>5</v>
      </c>
      <c r="H25" s="59">
        <v>5</v>
      </c>
      <c r="I25" s="59">
        <v>5</v>
      </c>
      <c r="J25" s="59">
        <v>4</v>
      </c>
      <c r="K25" s="59">
        <v>5</v>
      </c>
      <c r="L25" s="59">
        <v>1</v>
      </c>
      <c r="M25" s="57">
        <v>1</v>
      </c>
      <c r="N25" s="61"/>
      <c r="P25" s="62"/>
      <c r="Q25" s="62"/>
    </row>
    <row r="26" spans="1:24" ht="21.75">
      <c r="A26" s="56">
        <v>6575</v>
      </c>
      <c r="B26" s="57">
        <v>23</v>
      </c>
      <c r="C26" s="59">
        <v>5</v>
      </c>
      <c r="D26" s="59">
        <v>5</v>
      </c>
      <c r="E26" s="59">
        <v>4</v>
      </c>
      <c r="F26" s="59">
        <v>5</v>
      </c>
      <c r="G26" s="59">
        <v>5</v>
      </c>
      <c r="H26" s="59">
        <v>5</v>
      </c>
      <c r="I26" s="59">
        <v>4</v>
      </c>
      <c r="J26" s="59">
        <v>4</v>
      </c>
      <c r="K26" s="59">
        <v>5</v>
      </c>
      <c r="L26" s="59">
        <v>1</v>
      </c>
      <c r="M26" s="57">
        <v>1</v>
      </c>
      <c r="N26" s="61"/>
      <c r="P26" s="62"/>
      <c r="Q26" s="62"/>
    </row>
    <row r="27" spans="1:24" ht="21.75">
      <c r="A27" s="56">
        <v>6575</v>
      </c>
      <c r="B27" s="57">
        <v>24</v>
      </c>
      <c r="C27" s="59">
        <v>5</v>
      </c>
      <c r="D27" s="59">
        <v>5</v>
      </c>
      <c r="E27" s="59">
        <v>5</v>
      </c>
      <c r="F27" s="59">
        <v>5</v>
      </c>
      <c r="G27" s="59">
        <v>5</v>
      </c>
      <c r="H27" s="59">
        <v>5</v>
      </c>
      <c r="I27" s="59">
        <v>5</v>
      </c>
      <c r="J27" s="59">
        <v>4</v>
      </c>
      <c r="K27" s="59">
        <v>5</v>
      </c>
      <c r="L27" s="59">
        <v>1</v>
      </c>
      <c r="M27" s="57">
        <v>1</v>
      </c>
      <c r="N27" s="61"/>
      <c r="P27" s="62"/>
      <c r="Q27" s="62"/>
    </row>
    <row r="28" spans="1:24" ht="21.75">
      <c r="A28" s="56">
        <v>6575</v>
      </c>
      <c r="B28" s="57">
        <v>25</v>
      </c>
      <c r="C28" s="59">
        <v>4</v>
      </c>
      <c r="D28" s="59">
        <v>4</v>
      </c>
      <c r="E28" s="59">
        <v>5</v>
      </c>
      <c r="F28" s="59">
        <v>5</v>
      </c>
      <c r="G28" s="59">
        <v>5</v>
      </c>
      <c r="H28" s="59">
        <v>5</v>
      </c>
      <c r="I28" s="59">
        <v>5</v>
      </c>
      <c r="J28" s="59">
        <v>4</v>
      </c>
      <c r="K28" s="59">
        <v>4</v>
      </c>
      <c r="L28" s="59">
        <v>1</v>
      </c>
      <c r="M28" s="57">
        <v>1</v>
      </c>
      <c r="N28" s="61"/>
      <c r="P28" s="62"/>
      <c r="Q28" s="62"/>
    </row>
    <row r="29" spans="1:24" ht="21.75">
      <c r="A29" s="56">
        <v>6575</v>
      </c>
      <c r="B29" s="57">
        <v>26</v>
      </c>
      <c r="C29" s="59">
        <v>4</v>
      </c>
      <c r="D29" s="59">
        <v>5</v>
      </c>
      <c r="E29" s="59">
        <v>5</v>
      </c>
      <c r="F29" s="59">
        <v>4</v>
      </c>
      <c r="G29" s="59">
        <v>5</v>
      </c>
      <c r="H29" s="59">
        <v>5</v>
      </c>
      <c r="I29" s="59">
        <v>5</v>
      </c>
      <c r="J29" s="59">
        <v>4</v>
      </c>
      <c r="K29" s="59">
        <v>5</v>
      </c>
      <c r="L29" s="59">
        <v>1</v>
      </c>
      <c r="M29" s="57">
        <v>1</v>
      </c>
      <c r="N29" s="61"/>
      <c r="P29" s="62"/>
      <c r="Q29" s="62"/>
    </row>
    <row r="30" spans="1:24" ht="21.75">
      <c r="A30" s="56">
        <v>6575</v>
      </c>
      <c r="B30" s="57">
        <v>27</v>
      </c>
      <c r="C30" s="59">
        <v>5</v>
      </c>
      <c r="D30" s="59">
        <v>5</v>
      </c>
      <c r="E30" s="59">
        <v>4</v>
      </c>
      <c r="F30" s="59">
        <v>5</v>
      </c>
      <c r="G30" s="59">
        <v>5</v>
      </c>
      <c r="H30" s="59">
        <v>5</v>
      </c>
      <c r="I30" s="59">
        <v>5</v>
      </c>
      <c r="J30" s="59">
        <v>5</v>
      </c>
      <c r="K30" s="59">
        <v>5</v>
      </c>
      <c r="L30" s="59">
        <v>1</v>
      </c>
      <c r="M30" s="57">
        <v>1</v>
      </c>
      <c r="N30" s="61"/>
      <c r="P30" s="62"/>
      <c r="Q30" s="62"/>
    </row>
    <row r="31" spans="1:24" ht="21.75">
      <c r="A31" s="56">
        <v>6575</v>
      </c>
      <c r="B31" s="57">
        <v>28</v>
      </c>
      <c r="C31" s="59">
        <v>5</v>
      </c>
      <c r="D31" s="59">
        <v>5</v>
      </c>
      <c r="E31" s="59">
        <v>5</v>
      </c>
      <c r="F31" s="59">
        <v>5</v>
      </c>
      <c r="G31" s="59">
        <v>5</v>
      </c>
      <c r="H31" s="59">
        <v>5</v>
      </c>
      <c r="I31" s="59">
        <v>5</v>
      </c>
      <c r="J31" s="59">
        <v>4</v>
      </c>
      <c r="K31" s="59">
        <v>5</v>
      </c>
      <c r="L31" s="59">
        <v>1</v>
      </c>
      <c r="M31" s="57">
        <v>1</v>
      </c>
      <c r="N31" s="61"/>
      <c r="P31" s="62"/>
      <c r="Q31" s="62"/>
    </row>
    <row r="32" spans="1:24" ht="21.75">
      <c r="A32" s="56">
        <v>6575</v>
      </c>
      <c r="B32" s="57">
        <v>29</v>
      </c>
      <c r="C32" s="59">
        <v>5</v>
      </c>
      <c r="D32" s="59">
        <v>5</v>
      </c>
      <c r="E32" s="59">
        <v>4</v>
      </c>
      <c r="F32" s="59">
        <v>5</v>
      </c>
      <c r="G32" s="59">
        <v>5</v>
      </c>
      <c r="H32" s="59">
        <v>5</v>
      </c>
      <c r="I32" s="59">
        <v>5</v>
      </c>
      <c r="J32" s="59">
        <v>4</v>
      </c>
      <c r="K32" s="59">
        <v>5</v>
      </c>
      <c r="L32" s="59">
        <v>1</v>
      </c>
      <c r="M32" s="57">
        <v>1</v>
      </c>
      <c r="N32" s="61"/>
      <c r="P32" s="62"/>
      <c r="Q32" s="62"/>
    </row>
    <row r="33" spans="1:20" ht="21.75">
      <c r="A33" s="56">
        <v>6575</v>
      </c>
      <c r="B33" s="57">
        <v>30</v>
      </c>
      <c r="C33" s="59">
        <v>5</v>
      </c>
      <c r="D33" s="59">
        <v>5</v>
      </c>
      <c r="E33" s="59">
        <v>5</v>
      </c>
      <c r="F33" s="59">
        <v>5</v>
      </c>
      <c r="G33" s="59">
        <v>5</v>
      </c>
      <c r="H33" s="59">
        <v>5</v>
      </c>
      <c r="I33" s="59">
        <v>5</v>
      </c>
      <c r="J33" s="59">
        <v>5</v>
      </c>
      <c r="K33" s="59">
        <v>5</v>
      </c>
      <c r="L33" s="59">
        <v>1</v>
      </c>
      <c r="M33" s="57">
        <v>1</v>
      </c>
      <c r="N33" s="61"/>
      <c r="P33" s="62"/>
      <c r="Q33" s="62"/>
    </row>
    <row r="34" spans="1:20" ht="24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3"/>
    </row>
    <row r="35" spans="1:20" ht="24" customHeight="1">
      <c r="A35" s="127" t="s">
        <v>32</v>
      </c>
      <c r="B35" s="129" t="s">
        <v>33</v>
      </c>
      <c r="C35" s="123" t="s">
        <v>89</v>
      </c>
      <c r="D35" s="123"/>
      <c r="E35" s="123"/>
      <c r="F35" s="123"/>
      <c r="G35" s="123"/>
      <c r="H35" s="123"/>
      <c r="I35" s="131" t="s">
        <v>90</v>
      </c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3"/>
    </row>
    <row r="36" spans="1:20" ht="51" customHeight="1">
      <c r="A36" s="128"/>
      <c r="B36" s="130"/>
      <c r="C36" s="123">
        <v>1</v>
      </c>
      <c r="D36" s="123"/>
      <c r="E36" s="123">
        <v>2</v>
      </c>
      <c r="F36" s="123"/>
      <c r="G36" s="123">
        <v>3</v>
      </c>
      <c r="H36" s="123">
        <v>2.1</v>
      </c>
      <c r="I36" s="123">
        <v>4</v>
      </c>
      <c r="J36" s="123">
        <v>2.2000000000000002</v>
      </c>
      <c r="K36" s="123">
        <v>5</v>
      </c>
      <c r="L36" s="123">
        <v>2.2999999999999998</v>
      </c>
      <c r="M36" s="131">
        <v>6</v>
      </c>
      <c r="N36" s="133"/>
      <c r="O36" s="123">
        <v>7</v>
      </c>
      <c r="P36" s="123"/>
      <c r="Q36" s="123">
        <v>8</v>
      </c>
      <c r="R36" s="123"/>
      <c r="S36" s="123">
        <v>9</v>
      </c>
      <c r="T36" s="123"/>
    </row>
    <row r="37" spans="1:20" ht="24">
      <c r="A37" s="65">
        <v>5</v>
      </c>
      <c r="B37" s="65">
        <v>100</v>
      </c>
      <c r="C37" s="66">
        <f>COUNTIF(C4:C33,5)</f>
        <v>24</v>
      </c>
      <c r="D37" s="67">
        <f>C37*100</f>
        <v>2400</v>
      </c>
      <c r="E37" s="66">
        <f>COUNTIF(D4:D33,5)</f>
        <v>27</v>
      </c>
      <c r="F37" s="67">
        <f>E37*100</f>
        <v>2700</v>
      </c>
      <c r="G37" s="66">
        <f>COUNTIF(E4:E33,5)</f>
        <v>16</v>
      </c>
      <c r="H37" s="67">
        <f>G37*100</f>
        <v>1600</v>
      </c>
      <c r="I37" s="66">
        <f>COUNTIF(F4:F33,5)</f>
        <v>22</v>
      </c>
      <c r="J37" s="67">
        <f>I37*100</f>
        <v>2200</v>
      </c>
      <c r="K37" s="66">
        <f>COUNTIF(G4:G33,5)</f>
        <v>29</v>
      </c>
      <c r="L37" s="67">
        <f>K37*100</f>
        <v>2900</v>
      </c>
      <c r="M37" s="66">
        <f>COUNTIF(H4:H33,5)</f>
        <v>30</v>
      </c>
      <c r="N37" s="67">
        <f>M37*100</f>
        <v>3000</v>
      </c>
      <c r="O37" s="66">
        <f>COUNTIF(I4:I33,5)</f>
        <v>29</v>
      </c>
      <c r="P37" s="67">
        <f>O37*100</f>
        <v>2900</v>
      </c>
      <c r="Q37" s="66">
        <f>COUNTIF(J4:J33,5)</f>
        <v>10</v>
      </c>
      <c r="R37" s="67">
        <f>Q37*100</f>
        <v>1000</v>
      </c>
      <c r="S37" s="66">
        <f>COUNTIF(K4:K33,5)</f>
        <v>27</v>
      </c>
      <c r="T37" s="67">
        <f>S37*100</f>
        <v>2700</v>
      </c>
    </row>
    <row r="38" spans="1:20" ht="24">
      <c r="A38" s="65">
        <v>4</v>
      </c>
      <c r="B38" s="65">
        <v>80</v>
      </c>
      <c r="C38" s="66">
        <f>COUNTIF(C4:C33,4)</f>
        <v>6</v>
      </c>
      <c r="D38" s="67">
        <f>C38*80</f>
        <v>480</v>
      </c>
      <c r="E38" s="66">
        <f>COUNTIF(D4:D33,4)</f>
        <v>3</v>
      </c>
      <c r="F38" s="67">
        <f>E38*80</f>
        <v>240</v>
      </c>
      <c r="G38" s="66">
        <f>COUNTIF(E4:E33,4)</f>
        <v>14</v>
      </c>
      <c r="H38" s="67">
        <f>G38*80</f>
        <v>1120</v>
      </c>
      <c r="I38" s="66">
        <f>COUNTIF(F4:F33,4)</f>
        <v>8</v>
      </c>
      <c r="J38" s="67">
        <f>I38*80</f>
        <v>640</v>
      </c>
      <c r="K38" s="66">
        <f>COUNTIF(G4:G33,4)</f>
        <v>1</v>
      </c>
      <c r="L38" s="67">
        <f>K38*80</f>
        <v>80</v>
      </c>
      <c r="M38" s="66">
        <f>COUNTIF(H4:H33,4)</f>
        <v>0</v>
      </c>
      <c r="N38" s="67">
        <f>M38*80</f>
        <v>0</v>
      </c>
      <c r="O38" s="66">
        <f>COUNTIF(I4:I33,4)</f>
        <v>1</v>
      </c>
      <c r="P38" s="67">
        <f>O38*80</f>
        <v>80</v>
      </c>
      <c r="Q38" s="66">
        <f>COUNTIF(J4:J33,4)</f>
        <v>20</v>
      </c>
      <c r="R38" s="67">
        <f>Q38*80</f>
        <v>1600</v>
      </c>
      <c r="S38" s="66">
        <f>COUNTIF(K4:K33,4)</f>
        <v>3</v>
      </c>
      <c r="T38" s="67">
        <f>S38*80</f>
        <v>240</v>
      </c>
    </row>
    <row r="39" spans="1:20" ht="24">
      <c r="A39" s="65">
        <v>3</v>
      </c>
      <c r="B39" s="65">
        <v>60</v>
      </c>
      <c r="C39" s="66">
        <f>COUNTIF(C4:C33,3)</f>
        <v>0</v>
      </c>
      <c r="D39" s="67">
        <f>C39*60</f>
        <v>0</v>
      </c>
      <c r="E39" s="66">
        <f>COUNTIF(D4:D33,3)</f>
        <v>0</v>
      </c>
      <c r="F39" s="67">
        <f>E39*60</f>
        <v>0</v>
      </c>
      <c r="G39" s="66">
        <f>COUNTIF(E4:E33,3)</f>
        <v>0</v>
      </c>
      <c r="H39" s="67">
        <f>G39*60</f>
        <v>0</v>
      </c>
      <c r="I39" s="66">
        <f>COUNTIF(F4:F33,3)</f>
        <v>0</v>
      </c>
      <c r="J39" s="67">
        <f>I39*60</f>
        <v>0</v>
      </c>
      <c r="K39" s="66">
        <f>COUNTIF(G4:G33,3)</f>
        <v>0</v>
      </c>
      <c r="L39" s="67">
        <f>K39*60</f>
        <v>0</v>
      </c>
      <c r="M39" s="66">
        <f>COUNTIF(H4:H33,3)</f>
        <v>0</v>
      </c>
      <c r="N39" s="67">
        <f>M39*60</f>
        <v>0</v>
      </c>
      <c r="O39" s="66">
        <f>COUNTIF(I4:I33,3)</f>
        <v>0</v>
      </c>
      <c r="P39" s="67">
        <f>O39*60</f>
        <v>0</v>
      </c>
      <c r="Q39" s="66">
        <f>COUNTIF(J4:J33,3)</f>
        <v>0</v>
      </c>
      <c r="R39" s="67">
        <f>Q39*60</f>
        <v>0</v>
      </c>
      <c r="S39" s="66">
        <f>COUNTIF(K4:K33,3)</f>
        <v>0</v>
      </c>
      <c r="T39" s="67">
        <f>S39*60</f>
        <v>0</v>
      </c>
    </row>
    <row r="40" spans="1:20" ht="24">
      <c r="A40" s="65">
        <v>2</v>
      </c>
      <c r="B40" s="65">
        <v>40</v>
      </c>
      <c r="C40" s="66">
        <f>COUNTIF(C4:C33,2)</f>
        <v>0</v>
      </c>
      <c r="D40" s="67">
        <f>C40*40</f>
        <v>0</v>
      </c>
      <c r="E40" s="66">
        <f>COUNTIF(D4:D33,2)</f>
        <v>0</v>
      </c>
      <c r="F40" s="67">
        <f>E40*40</f>
        <v>0</v>
      </c>
      <c r="G40" s="66">
        <f>COUNTIF(E4:E33,2)</f>
        <v>0</v>
      </c>
      <c r="H40" s="67">
        <f>G40*40</f>
        <v>0</v>
      </c>
      <c r="I40" s="66">
        <f>COUNTIF(F4:F33,2)</f>
        <v>0</v>
      </c>
      <c r="J40" s="67">
        <f>I40*40</f>
        <v>0</v>
      </c>
      <c r="K40" s="66">
        <f>COUNTIF(G4:G33,2)</f>
        <v>0</v>
      </c>
      <c r="L40" s="67">
        <f>K40*40</f>
        <v>0</v>
      </c>
      <c r="M40" s="66">
        <f>COUNTIF(H4:H33,2)</f>
        <v>0</v>
      </c>
      <c r="N40" s="67">
        <f>M40*40</f>
        <v>0</v>
      </c>
      <c r="O40" s="66">
        <f>COUNTIF(I4:I33,2)</f>
        <v>0</v>
      </c>
      <c r="P40" s="67">
        <f>O40*40</f>
        <v>0</v>
      </c>
      <c r="Q40" s="66">
        <f>COUNTIF(J4:J33,2)</f>
        <v>0</v>
      </c>
      <c r="R40" s="67">
        <f>Q40*40</f>
        <v>0</v>
      </c>
      <c r="S40" s="66">
        <f>COUNTIF(K4:K33,2)</f>
        <v>0</v>
      </c>
      <c r="T40" s="67">
        <f>S40*40</f>
        <v>0</v>
      </c>
    </row>
    <row r="41" spans="1:20" ht="24">
      <c r="A41" s="65">
        <v>1</v>
      </c>
      <c r="B41" s="65">
        <v>20</v>
      </c>
      <c r="C41" s="66">
        <f>COUNTIF(C4:C33,1)</f>
        <v>0</v>
      </c>
      <c r="D41" s="67">
        <f>C41*20</f>
        <v>0</v>
      </c>
      <c r="E41" s="66">
        <f>COUNTIF(D4:D33,1)</f>
        <v>0</v>
      </c>
      <c r="F41" s="67">
        <f>E41*20</f>
        <v>0</v>
      </c>
      <c r="G41" s="66">
        <f>COUNTIF(E4:E33,1)</f>
        <v>0</v>
      </c>
      <c r="H41" s="67">
        <f>G41*20</f>
        <v>0</v>
      </c>
      <c r="I41" s="66">
        <f>COUNTIF(F4:F33,1)</f>
        <v>0</v>
      </c>
      <c r="J41" s="67">
        <f>I41*20</f>
        <v>0</v>
      </c>
      <c r="K41" s="66">
        <f>COUNTIF(G4:G33,1)</f>
        <v>0</v>
      </c>
      <c r="L41" s="67">
        <f>K41*20</f>
        <v>0</v>
      </c>
      <c r="M41" s="66">
        <f>COUNTIF(H4:H33,1)</f>
        <v>0</v>
      </c>
      <c r="N41" s="67">
        <f>M41*20</f>
        <v>0</v>
      </c>
      <c r="O41" s="66">
        <f>COUNTIF(I4:I33,1)</f>
        <v>0</v>
      </c>
      <c r="P41" s="67">
        <f>O41*20</f>
        <v>0</v>
      </c>
      <c r="Q41" s="66">
        <f>COUNTIF(J4:J33,1)</f>
        <v>0</v>
      </c>
      <c r="R41" s="67">
        <f>Q41*20</f>
        <v>0</v>
      </c>
      <c r="S41" s="66">
        <f>COUNTIF(K4:K33,1)</f>
        <v>0</v>
      </c>
      <c r="T41" s="67">
        <f>S41*20</f>
        <v>0</v>
      </c>
    </row>
    <row r="42" spans="1:20" ht="24">
      <c r="A42" s="65">
        <v>6</v>
      </c>
      <c r="B42" s="65" t="s">
        <v>17</v>
      </c>
      <c r="C42" s="66">
        <f>COUNTIF(C4:C33,6)</f>
        <v>0</v>
      </c>
      <c r="D42" s="67">
        <f>(C42/C43)*100</f>
        <v>0</v>
      </c>
      <c r="E42" s="66">
        <f>COUNTIF(D4:D33,6)</f>
        <v>0</v>
      </c>
      <c r="F42" s="67">
        <f>(E42/E43)*100</f>
        <v>0</v>
      </c>
      <c r="G42" s="66">
        <f>COUNTIF(E4:E33,6)</f>
        <v>0</v>
      </c>
      <c r="H42" s="67">
        <f>(G42/G43)*100</f>
        <v>0</v>
      </c>
      <c r="I42" s="66">
        <f>COUNTIF(F4:F33,6)</f>
        <v>0</v>
      </c>
      <c r="J42" s="67">
        <f>(I42/I43)*100</f>
        <v>0</v>
      </c>
      <c r="K42" s="66">
        <f>COUNTIF(G4:G33,6)</f>
        <v>0</v>
      </c>
      <c r="L42" s="67">
        <f>(K42/K43)*100</f>
        <v>0</v>
      </c>
      <c r="M42" s="66">
        <f>COUNTIF(H4:H33,6)</f>
        <v>0</v>
      </c>
      <c r="N42" s="67">
        <f>(M42/M43)*100</f>
        <v>0</v>
      </c>
      <c r="O42" s="66">
        <f>COUNTIF(I4:I33,6)</f>
        <v>0</v>
      </c>
      <c r="P42" s="67">
        <f>(O42/O43)*100</f>
        <v>0</v>
      </c>
      <c r="Q42" s="66">
        <f>COUNTIF(J4:J33,6)</f>
        <v>0</v>
      </c>
      <c r="R42" s="67">
        <f>(Q42/Q43)*100</f>
        <v>0</v>
      </c>
      <c r="S42" s="66">
        <f>COUNTIF(K4:K33,6)</f>
        <v>0</v>
      </c>
      <c r="T42" s="67">
        <f>(S42/S43)*100</f>
        <v>0</v>
      </c>
    </row>
    <row r="43" spans="1:20" ht="24">
      <c r="A43" s="63"/>
      <c r="B43" s="64"/>
      <c r="C43" s="68">
        <f>SUM(C37:C42)</f>
        <v>30</v>
      </c>
      <c r="D43" s="69">
        <f>SUM(D37:D41)</f>
        <v>2880</v>
      </c>
      <c r="E43" s="68">
        <f>SUM(E37:E42)</f>
        <v>30</v>
      </c>
      <c r="F43" s="69">
        <f>SUM(F37:F41)</f>
        <v>2940</v>
      </c>
      <c r="G43" s="68">
        <f>SUM(G37:G42)</f>
        <v>30</v>
      </c>
      <c r="H43" s="69">
        <f t="shared" ref="H43:N43" si="0">SUM(H37:H41)</f>
        <v>2720</v>
      </c>
      <c r="I43" s="68">
        <f>SUM(I37:I42)</f>
        <v>30</v>
      </c>
      <c r="J43" s="69">
        <f t="shared" si="0"/>
        <v>2840</v>
      </c>
      <c r="K43" s="68">
        <f>SUM(K37:K42)</f>
        <v>30</v>
      </c>
      <c r="L43" s="69">
        <f t="shared" si="0"/>
        <v>2980</v>
      </c>
      <c r="M43" s="68">
        <f>SUM(M37:M42)</f>
        <v>30</v>
      </c>
      <c r="N43" s="70">
        <f t="shared" si="0"/>
        <v>3000</v>
      </c>
      <c r="O43" s="68">
        <f>SUM(O37:O42)</f>
        <v>30</v>
      </c>
      <c r="P43" s="70">
        <f>SUM(P37:P41)</f>
        <v>2980</v>
      </c>
      <c r="Q43" s="68">
        <f>SUM(Q37:Q42)</f>
        <v>30</v>
      </c>
      <c r="R43" s="70">
        <f>SUM(R37:R41)</f>
        <v>2600</v>
      </c>
      <c r="S43" s="68">
        <f>SUM(S37:S42)</f>
        <v>30</v>
      </c>
      <c r="T43" s="70">
        <f>SUM(T37:T41)</f>
        <v>2940</v>
      </c>
    </row>
    <row r="44" spans="1:20" ht="24">
      <c r="A44" s="63" t="s">
        <v>35</v>
      </c>
      <c r="B44" s="64"/>
      <c r="C44" s="68">
        <f>D43/C43-C42</f>
        <v>96</v>
      </c>
      <c r="D44" s="69"/>
      <c r="E44" s="68">
        <f>F43/E43-E42</f>
        <v>98</v>
      </c>
      <c r="F44" s="69"/>
      <c r="G44" s="68">
        <f>H43/G43-G42</f>
        <v>90.666666666666671</v>
      </c>
      <c r="H44" s="69"/>
      <c r="I44" s="68">
        <f>J43/I43-I42</f>
        <v>94.666666666666671</v>
      </c>
      <c r="J44" s="69"/>
      <c r="K44" s="68">
        <f>L43/K43-K42</f>
        <v>99.333333333333329</v>
      </c>
      <c r="L44" s="69"/>
      <c r="M44" s="68">
        <f>N43/M43-M42</f>
        <v>100</v>
      </c>
      <c r="N44" s="70"/>
      <c r="O44" s="68">
        <f>P43/O43-O42</f>
        <v>99.333333333333329</v>
      </c>
      <c r="P44" s="70"/>
      <c r="Q44" s="68">
        <f>R43/Q43-Q42</f>
        <v>86.666666666666671</v>
      </c>
      <c r="R44" s="70"/>
      <c r="S44" s="68">
        <f>T43/S43-S42</f>
        <v>98</v>
      </c>
      <c r="T44" s="70"/>
    </row>
    <row r="45" spans="1:20" ht="24">
      <c r="A45" s="63" t="s">
        <v>96</v>
      </c>
      <c r="B45" s="64"/>
      <c r="C45" s="91">
        <f>C44*5/100</f>
        <v>4.8</v>
      </c>
      <c r="D45" s="65"/>
      <c r="E45" s="91">
        <f>E44*5/100</f>
        <v>4.9000000000000004</v>
      </c>
      <c r="F45" s="65"/>
      <c r="G45" s="91">
        <f>G44*5/100</f>
        <v>4.5333333333333341</v>
      </c>
      <c r="H45" s="65"/>
      <c r="I45" s="91">
        <f>I44*5/100</f>
        <v>4.7333333333333334</v>
      </c>
      <c r="J45" s="65"/>
      <c r="K45" s="91">
        <f>K44*5/100</f>
        <v>4.9666666666666659</v>
      </c>
      <c r="L45" s="65"/>
      <c r="M45" s="91">
        <f>M44*5/100</f>
        <v>5</v>
      </c>
      <c r="N45" s="92"/>
      <c r="O45" s="93">
        <f>O44*5/100</f>
        <v>4.9666666666666659</v>
      </c>
      <c r="P45" s="94"/>
      <c r="Q45" s="93">
        <f>Q44*5/100</f>
        <v>4.3333333333333339</v>
      </c>
      <c r="R45" s="95"/>
      <c r="S45" s="93">
        <f>S44*5/100</f>
        <v>4.9000000000000004</v>
      </c>
      <c r="T45" s="94"/>
    </row>
    <row r="46" spans="1:20" ht="24">
      <c r="A46" s="63"/>
      <c r="B46" s="64"/>
      <c r="C46" s="64"/>
      <c r="D46" s="64"/>
      <c r="E46" s="89"/>
      <c r="F46" s="64"/>
      <c r="G46" s="89"/>
      <c r="H46" s="64"/>
      <c r="I46" s="89"/>
      <c r="J46" s="64"/>
      <c r="K46" s="89"/>
      <c r="L46" s="64"/>
      <c r="M46" s="64"/>
      <c r="N46" s="63"/>
      <c r="O46" s="90"/>
      <c r="Q46" s="90"/>
      <c r="R46" s="88"/>
      <c r="S46" s="90"/>
    </row>
    <row r="47" spans="1:20" ht="27">
      <c r="A47" s="125" t="s">
        <v>36</v>
      </c>
      <c r="B47" s="125"/>
      <c r="C47" s="71">
        <f>SUM(C44:T44)/9</f>
        <v>95.851851851851862</v>
      </c>
      <c r="D47" s="72" t="s">
        <v>37</v>
      </c>
      <c r="E47" s="64"/>
      <c r="F47" s="64"/>
      <c r="G47" s="64"/>
      <c r="H47" s="64"/>
      <c r="I47" s="64"/>
      <c r="J47" s="64"/>
      <c r="K47" s="64"/>
      <c r="L47" s="64"/>
      <c r="M47" s="64"/>
      <c r="N47" s="63"/>
    </row>
    <row r="48" spans="1:20" ht="24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3"/>
    </row>
    <row r="49" spans="1:14" ht="27">
      <c r="A49" s="126" t="s">
        <v>38</v>
      </c>
      <c r="B49" s="126"/>
      <c r="C49" s="73">
        <f>((COUNTIF(C4:K24,6)/(C43*9)*100))</f>
        <v>0</v>
      </c>
      <c r="D49" s="74" t="s">
        <v>37</v>
      </c>
      <c r="E49" s="64"/>
      <c r="F49" s="64"/>
      <c r="G49" s="64"/>
      <c r="H49" s="64"/>
      <c r="I49" s="64"/>
      <c r="J49" s="64"/>
      <c r="K49" s="64"/>
      <c r="L49" s="64"/>
      <c r="M49" s="64"/>
      <c r="N49" s="63"/>
    </row>
    <row r="51" spans="1:14" ht="24">
      <c r="B51" s="88"/>
      <c r="E51" s="97"/>
    </row>
    <row r="52" spans="1:14" ht="24">
      <c r="B52" s="88"/>
      <c r="E52" s="97"/>
    </row>
    <row r="53" spans="1:14" ht="24">
      <c r="B53" s="88"/>
      <c r="E53" s="97"/>
    </row>
    <row r="54" spans="1:14" ht="24">
      <c r="B54" s="88"/>
      <c r="E54" s="90"/>
    </row>
    <row r="55" spans="1:14" ht="24">
      <c r="B55" s="88"/>
      <c r="E55" s="97"/>
    </row>
    <row r="56" spans="1:14" ht="24">
      <c r="B56" s="88"/>
      <c r="E56" s="97"/>
    </row>
    <row r="57" spans="1:14" ht="24">
      <c r="B57" s="88"/>
      <c r="E57" s="97"/>
    </row>
    <row r="99" spans="15:22" ht="24">
      <c r="O99" s="75" t="s">
        <v>17</v>
      </c>
      <c r="P99" s="63"/>
      <c r="Q99" s="63"/>
      <c r="R99" s="63"/>
      <c r="S99" s="63"/>
      <c r="T99" s="63"/>
      <c r="U99" s="63"/>
      <c r="V99" s="63"/>
    </row>
    <row r="100" spans="15:22" ht="24">
      <c r="O100" s="76">
        <v>6</v>
      </c>
      <c r="P100" s="63"/>
      <c r="Q100" s="63"/>
      <c r="R100" s="63"/>
      <c r="S100" s="63"/>
      <c r="T100" s="63"/>
      <c r="U100" s="63"/>
      <c r="V100" s="63"/>
    </row>
    <row r="101" spans="15:22" ht="24">
      <c r="O101" s="76"/>
      <c r="P101" s="63"/>
      <c r="Q101" s="63"/>
      <c r="R101" s="63"/>
      <c r="S101" s="63"/>
      <c r="T101" s="63"/>
      <c r="U101" s="63"/>
      <c r="V101" s="63"/>
    </row>
    <row r="102" spans="15:22" ht="24">
      <c r="O102" s="77">
        <f>D42</f>
        <v>0</v>
      </c>
      <c r="P102" s="63"/>
      <c r="Q102" s="63"/>
      <c r="R102" s="63"/>
      <c r="S102" s="63"/>
      <c r="T102" s="63"/>
      <c r="U102" s="63"/>
      <c r="V102" s="63"/>
    </row>
    <row r="103" spans="15:22" ht="24">
      <c r="O103" s="77">
        <f>F42</f>
        <v>0</v>
      </c>
      <c r="P103" s="63"/>
      <c r="Q103" s="63"/>
      <c r="R103" s="63"/>
      <c r="S103" s="63"/>
      <c r="T103" s="63"/>
      <c r="U103" s="63"/>
      <c r="V103" s="63"/>
    </row>
    <row r="104" spans="15:22" ht="24">
      <c r="O104" s="77">
        <f>H42</f>
        <v>0</v>
      </c>
      <c r="P104" s="63"/>
      <c r="Q104" s="63"/>
      <c r="R104" s="63"/>
      <c r="S104" s="63"/>
      <c r="T104" s="63"/>
      <c r="U104" s="63"/>
      <c r="V104" s="63"/>
    </row>
    <row r="105" spans="15:22" ht="24">
      <c r="O105" s="77">
        <f>J42</f>
        <v>0</v>
      </c>
      <c r="P105" s="63"/>
      <c r="Q105" s="63"/>
      <c r="R105" s="63"/>
      <c r="S105" s="63"/>
      <c r="T105" s="63"/>
      <c r="U105" s="63"/>
      <c r="V105" s="63"/>
    </row>
    <row r="106" spans="15:22" ht="24">
      <c r="O106" s="77">
        <f>L42</f>
        <v>0</v>
      </c>
      <c r="P106" s="63"/>
      <c r="Q106" s="63"/>
      <c r="R106" s="63"/>
      <c r="S106" s="63"/>
      <c r="T106" s="63"/>
      <c r="U106" s="63"/>
      <c r="V106" s="63"/>
    </row>
    <row r="107" spans="15:22" ht="24">
      <c r="O107" s="77">
        <f>N42</f>
        <v>0</v>
      </c>
      <c r="P107" s="63"/>
      <c r="Q107" s="63"/>
      <c r="R107" s="63"/>
      <c r="S107" s="63"/>
      <c r="T107" s="63"/>
      <c r="U107" s="63"/>
      <c r="V107" s="63"/>
    </row>
    <row r="108" spans="15:22" ht="24">
      <c r="O108" s="77">
        <f>P122</f>
        <v>0</v>
      </c>
      <c r="P108" s="63"/>
      <c r="Q108" s="63"/>
      <c r="R108" s="63"/>
      <c r="S108" s="63"/>
      <c r="T108" s="63"/>
      <c r="U108" s="63"/>
      <c r="V108" s="63"/>
    </row>
    <row r="109" spans="15:22" ht="24">
      <c r="O109" s="77"/>
      <c r="P109" s="63"/>
      <c r="Q109" s="63"/>
      <c r="R109" s="63"/>
      <c r="S109" s="63"/>
      <c r="T109" s="63"/>
      <c r="U109" s="63"/>
      <c r="V109" s="63"/>
    </row>
    <row r="110" spans="15:22" ht="24">
      <c r="O110" s="77">
        <f>P122</f>
        <v>0</v>
      </c>
      <c r="P110" s="63"/>
      <c r="Q110" s="63"/>
      <c r="R110" s="63"/>
      <c r="S110" s="63"/>
      <c r="T110" s="63"/>
      <c r="U110" s="63"/>
      <c r="V110" s="63"/>
    </row>
    <row r="111" spans="15:22" ht="24">
      <c r="O111" s="77">
        <f>R122</f>
        <v>0</v>
      </c>
      <c r="P111" s="63"/>
      <c r="Q111" s="63"/>
      <c r="R111" s="63"/>
      <c r="S111" s="63"/>
      <c r="T111" s="63"/>
      <c r="U111" s="63"/>
      <c r="V111" s="63"/>
    </row>
    <row r="112" spans="15:22" ht="24">
      <c r="O112" s="77">
        <f>T122</f>
        <v>0</v>
      </c>
      <c r="P112" s="63"/>
      <c r="Q112" s="63"/>
      <c r="R112" s="63"/>
      <c r="S112" s="63"/>
      <c r="T112" s="63"/>
      <c r="U112" s="63"/>
      <c r="V112" s="63"/>
    </row>
    <row r="113" spans="15:22" ht="24">
      <c r="O113" s="77">
        <f>V122</f>
        <v>0</v>
      </c>
      <c r="P113" s="63"/>
      <c r="Q113" s="63"/>
      <c r="R113" s="63"/>
      <c r="S113" s="63"/>
      <c r="T113" s="63"/>
      <c r="U113" s="63"/>
      <c r="V113" s="63"/>
    </row>
    <row r="114" spans="15:22" ht="24">
      <c r="O114" s="63"/>
      <c r="P114" s="63"/>
      <c r="Q114" s="63"/>
      <c r="R114" s="63"/>
      <c r="S114" s="63"/>
      <c r="T114" s="63"/>
      <c r="U114" s="63"/>
      <c r="V114" s="63"/>
    </row>
    <row r="115" spans="15:22" ht="24">
      <c r="O115" s="123" t="s">
        <v>11</v>
      </c>
      <c r="P115" s="123"/>
      <c r="Q115" s="123"/>
      <c r="R115" s="123"/>
      <c r="S115" s="123"/>
      <c r="T115" s="123"/>
      <c r="U115" s="123" t="s">
        <v>12</v>
      </c>
      <c r="V115" s="123"/>
    </row>
    <row r="116" spans="15:22" ht="24">
      <c r="O116" s="123">
        <v>3.1</v>
      </c>
      <c r="P116" s="123"/>
      <c r="Q116" s="123">
        <v>3.2</v>
      </c>
      <c r="R116" s="123"/>
      <c r="S116" s="123">
        <v>3.3</v>
      </c>
      <c r="T116" s="123"/>
      <c r="U116" s="123"/>
      <c r="V116" s="123"/>
    </row>
    <row r="117" spans="15:22" ht="24">
      <c r="O117" s="66">
        <f>COUNTIF(I4:I33,5)</f>
        <v>29</v>
      </c>
      <c r="P117" s="67">
        <f>O117*100</f>
        <v>2900</v>
      </c>
      <c r="Q117" s="66">
        <f>COUNTIF(J4:J33,5)</f>
        <v>10</v>
      </c>
      <c r="R117" s="67">
        <f>Q117*100</f>
        <v>1000</v>
      </c>
      <c r="S117" s="66">
        <f>COUNTIF(K4:K33,5)</f>
        <v>27</v>
      </c>
      <c r="T117" s="67">
        <f>S117*100</f>
        <v>2700</v>
      </c>
      <c r="U117" s="66">
        <f>COUNTIF(L4:L33,5)</f>
        <v>0</v>
      </c>
      <c r="V117" s="67">
        <f>U117*100</f>
        <v>0</v>
      </c>
    </row>
    <row r="118" spans="15:22" ht="24">
      <c r="O118" s="66">
        <f>COUNTIF(I4:I33,4)</f>
        <v>1</v>
      </c>
      <c r="P118" s="67">
        <f>O118*80</f>
        <v>80</v>
      </c>
      <c r="Q118" s="66">
        <f>COUNTIF(J4:J33,4)</f>
        <v>20</v>
      </c>
      <c r="R118" s="67">
        <f>Q118*80</f>
        <v>1600</v>
      </c>
      <c r="S118" s="66">
        <f>COUNTIF(K4:K33,4)</f>
        <v>3</v>
      </c>
      <c r="T118" s="67">
        <f>S118*80</f>
        <v>240</v>
      </c>
      <c r="U118" s="66">
        <f>COUNTIF(L4:L33,4)</f>
        <v>0</v>
      </c>
      <c r="V118" s="67">
        <f>U118*80</f>
        <v>0</v>
      </c>
    </row>
    <row r="119" spans="15:22" ht="24">
      <c r="O119" s="66">
        <f>COUNTIF(I4:I33,3)</f>
        <v>0</v>
      </c>
      <c r="P119" s="67">
        <f>O119*60</f>
        <v>0</v>
      </c>
      <c r="Q119" s="66">
        <f>COUNTIF(J4:J33,3)</f>
        <v>0</v>
      </c>
      <c r="R119" s="67">
        <f>Q119*60</f>
        <v>0</v>
      </c>
      <c r="S119" s="66">
        <f>COUNTIF(K4:K33,3)</f>
        <v>0</v>
      </c>
      <c r="T119" s="67">
        <f>S119*60</f>
        <v>0</v>
      </c>
      <c r="U119" s="66">
        <f>COUNTIF(L4:L33,3)</f>
        <v>0</v>
      </c>
      <c r="V119" s="67">
        <f>U119*60</f>
        <v>0</v>
      </c>
    </row>
    <row r="120" spans="15:22" ht="24">
      <c r="O120" s="66">
        <f>COUNTIF(I4:I33,2)</f>
        <v>0</v>
      </c>
      <c r="P120" s="67">
        <f>O120*40</f>
        <v>0</v>
      </c>
      <c r="Q120" s="66">
        <f>COUNTIF(J4:J33,2)</f>
        <v>0</v>
      </c>
      <c r="R120" s="67">
        <f>Q120*40</f>
        <v>0</v>
      </c>
      <c r="S120" s="66">
        <f>COUNTIF(K4:K33,2)</f>
        <v>0</v>
      </c>
      <c r="T120" s="67">
        <f>S120*40</f>
        <v>0</v>
      </c>
      <c r="U120" s="66">
        <f>COUNTIF(L4:L33,2)</f>
        <v>0</v>
      </c>
      <c r="V120" s="67">
        <f>U120*40</f>
        <v>0</v>
      </c>
    </row>
    <row r="121" spans="15:22" ht="24">
      <c r="O121" s="66">
        <f>COUNTIF(I4:I33,1)</f>
        <v>0</v>
      </c>
      <c r="P121" s="67">
        <f>O121*20</f>
        <v>0</v>
      </c>
      <c r="Q121" s="66">
        <f>COUNTIF(J4:J33,1)</f>
        <v>0</v>
      </c>
      <c r="R121" s="67">
        <f>Q121*20</f>
        <v>0</v>
      </c>
      <c r="S121" s="66">
        <f>COUNTIF(K4:K33,1)</f>
        <v>0</v>
      </c>
      <c r="T121" s="67">
        <f>S121*20</f>
        <v>0</v>
      </c>
      <c r="U121" s="66">
        <f>COUNTIF(L4:L33,1)</f>
        <v>30</v>
      </c>
      <c r="V121" s="67">
        <f>U121*20</f>
        <v>600</v>
      </c>
    </row>
    <row r="122" spans="15:22" ht="24">
      <c r="O122" s="66">
        <f>COUNTIF(I4:I33,6)</f>
        <v>0</v>
      </c>
      <c r="P122" s="67">
        <f>(O122/O123)*100</f>
        <v>0</v>
      </c>
      <c r="Q122" s="66">
        <f>COUNTIF(J4:J33,6)</f>
        <v>0</v>
      </c>
      <c r="R122" s="67">
        <f>(Q122/Q123)*100</f>
        <v>0</v>
      </c>
      <c r="S122" s="66">
        <f>COUNTIF(K4:K33,6)</f>
        <v>0</v>
      </c>
      <c r="T122" s="67">
        <f>(S122/S123)*100</f>
        <v>0</v>
      </c>
      <c r="U122" s="66">
        <f>COUNTIF(L4:L33,6)</f>
        <v>0</v>
      </c>
      <c r="V122" s="67">
        <f>(U122/U123)*100</f>
        <v>0</v>
      </c>
    </row>
    <row r="123" spans="15:22" ht="24">
      <c r="O123" s="68">
        <f>SUM(O117:O122)</f>
        <v>30</v>
      </c>
      <c r="P123" s="70">
        <f>SUM(P117:P121)</f>
        <v>2980</v>
      </c>
      <c r="Q123" s="68">
        <f>SUM(Q117:Q122)</f>
        <v>30</v>
      </c>
      <c r="R123" s="70">
        <f>SUM(R117:R121)</f>
        <v>2600</v>
      </c>
      <c r="S123" s="68">
        <f>SUM(S117:S122)</f>
        <v>30</v>
      </c>
      <c r="T123" s="70">
        <f>SUM(T117:T121)</f>
        <v>2940</v>
      </c>
      <c r="U123" s="68">
        <f>SUM(U117:U122)</f>
        <v>30</v>
      </c>
      <c r="V123" s="70">
        <f>SUM(V117:V121)</f>
        <v>600</v>
      </c>
    </row>
    <row r="124" spans="15:22" ht="24">
      <c r="O124" s="124">
        <f>P123/O123-O122</f>
        <v>99.333333333333329</v>
      </c>
      <c r="P124" s="124"/>
      <c r="Q124" s="124">
        <f>R123/Q123-Q122</f>
        <v>86.666666666666671</v>
      </c>
      <c r="R124" s="124"/>
      <c r="S124" s="124">
        <f>T123/S123-S122</f>
        <v>98</v>
      </c>
      <c r="T124" s="124"/>
      <c r="U124" s="124">
        <f>V123/U123-U122</f>
        <v>20</v>
      </c>
      <c r="V124" s="124"/>
    </row>
    <row r="125" spans="15:22" ht="24">
      <c r="O125" s="63"/>
      <c r="P125" s="63"/>
      <c r="Q125" s="63"/>
      <c r="R125" s="63"/>
      <c r="S125" s="63"/>
      <c r="T125" s="63"/>
      <c r="U125" s="63"/>
      <c r="V125" s="63"/>
    </row>
    <row r="126" spans="15:22" ht="24">
      <c r="O126" s="63"/>
      <c r="P126" s="63"/>
      <c r="Q126" s="63"/>
      <c r="R126" s="63"/>
      <c r="S126" s="63"/>
      <c r="T126" s="63"/>
      <c r="U126" s="63"/>
      <c r="V126" s="63"/>
    </row>
    <row r="127" spans="15:22" ht="24">
      <c r="O127" s="63"/>
      <c r="P127" s="63"/>
      <c r="Q127" s="63"/>
      <c r="R127" s="63"/>
      <c r="S127" s="63"/>
      <c r="T127" s="63"/>
      <c r="U127" s="63"/>
      <c r="V127" s="63"/>
    </row>
    <row r="128" spans="15:22" ht="24">
      <c r="O128" s="63"/>
      <c r="P128" s="63"/>
      <c r="Q128" s="63"/>
      <c r="R128" s="63"/>
      <c r="S128" s="63"/>
      <c r="T128" s="63"/>
      <c r="U128" s="63"/>
      <c r="V128" s="63"/>
    </row>
  </sheetData>
  <mergeCells count="31">
    <mergeCell ref="A1:N1"/>
    <mergeCell ref="A2:A3"/>
    <mergeCell ref="B2:B3"/>
    <mergeCell ref="C2:E2"/>
    <mergeCell ref="F2:K2"/>
    <mergeCell ref="L2:L3"/>
    <mergeCell ref="M2:M3"/>
    <mergeCell ref="O36:P36"/>
    <mergeCell ref="Q36:R36"/>
    <mergeCell ref="S36:T36"/>
    <mergeCell ref="A47:B47"/>
    <mergeCell ref="A49:B49"/>
    <mergeCell ref="A35:A36"/>
    <mergeCell ref="B35:B36"/>
    <mergeCell ref="C35:H35"/>
    <mergeCell ref="I35:T35"/>
    <mergeCell ref="C36:D36"/>
    <mergeCell ref="E36:F36"/>
    <mergeCell ref="G36:H36"/>
    <mergeCell ref="I36:J36"/>
    <mergeCell ref="K36:L36"/>
    <mergeCell ref="M36:N36"/>
    <mergeCell ref="U115:V116"/>
    <mergeCell ref="O116:P116"/>
    <mergeCell ref="Q116:R116"/>
    <mergeCell ref="S116:T116"/>
    <mergeCell ref="O124:P124"/>
    <mergeCell ref="Q124:R124"/>
    <mergeCell ref="S124:T124"/>
    <mergeCell ref="U124:V124"/>
    <mergeCell ref="O115:T1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3AB7-22C7-4B55-82BF-C832B1D57816}">
  <dimension ref="A1:X128"/>
  <sheetViews>
    <sheetView topLeftCell="A11" workbookViewId="0">
      <selection activeCell="A4" sqref="A4:A33"/>
    </sheetView>
  </sheetViews>
  <sheetFormatPr defaultColWidth="9.140625" defaultRowHeight="17.25"/>
  <cols>
    <col min="1" max="1" width="11.7109375" style="53" customWidth="1"/>
    <col min="2" max="2" width="12.7109375" style="53" customWidth="1"/>
    <col min="3" max="8" width="8" style="53" customWidth="1"/>
    <col min="9" max="9" width="11" style="53" customWidth="1"/>
    <col min="10" max="10" width="10.140625" style="53" customWidth="1"/>
    <col min="11" max="11" width="10.28515625" style="53" customWidth="1"/>
    <col min="12" max="14" width="22.5703125" style="53" customWidth="1"/>
    <col min="15" max="22" width="10.140625" style="53" customWidth="1"/>
    <col min="23" max="16384" width="9.140625" style="53"/>
  </cols>
  <sheetData>
    <row r="1" spans="1:14" ht="27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5"/>
    </row>
    <row r="2" spans="1:14" ht="69.75" customHeight="1">
      <c r="A2" s="136" t="s">
        <v>2</v>
      </c>
      <c r="B2" s="136" t="s">
        <v>3</v>
      </c>
      <c r="C2" s="138" t="s">
        <v>85</v>
      </c>
      <c r="D2" s="139"/>
      <c r="E2" s="140"/>
      <c r="F2" s="141" t="s">
        <v>86</v>
      </c>
      <c r="G2" s="142"/>
      <c r="H2" s="142"/>
      <c r="I2" s="142"/>
      <c r="J2" s="142"/>
      <c r="K2" s="143"/>
      <c r="L2" s="144" t="s">
        <v>87</v>
      </c>
      <c r="M2" s="146" t="s">
        <v>88</v>
      </c>
    </row>
    <row r="3" spans="1:14" ht="24">
      <c r="A3" s="137"/>
      <c r="B3" s="137"/>
      <c r="C3" s="54">
        <v>1</v>
      </c>
      <c r="D3" s="54">
        <v>2</v>
      </c>
      <c r="E3" s="54">
        <v>3</v>
      </c>
      <c r="F3" s="54">
        <v>4</v>
      </c>
      <c r="G3" s="54">
        <v>5</v>
      </c>
      <c r="H3" s="54">
        <v>6</v>
      </c>
      <c r="I3" s="54">
        <v>7</v>
      </c>
      <c r="J3" s="54">
        <v>8</v>
      </c>
      <c r="K3" s="54">
        <v>9</v>
      </c>
      <c r="L3" s="145"/>
      <c r="M3" s="146"/>
      <c r="N3" s="55"/>
    </row>
    <row r="4" spans="1:14" ht="21.75">
      <c r="A4" s="56">
        <v>6575</v>
      </c>
      <c r="B4" s="57">
        <v>1</v>
      </c>
      <c r="C4" s="58">
        <v>5</v>
      </c>
      <c r="D4" s="59">
        <v>5</v>
      </c>
      <c r="E4" s="59">
        <v>5</v>
      </c>
      <c r="F4" s="59">
        <v>5</v>
      </c>
      <c r="G4" s="59">
        <v>5</v>
      </c>
      <c r="H4" s="59">
        <v>5</v>
      </c>
      <c r="I4" s="59">
        <v>5</v>
      </c>
      <c r="J4" s="59">
        <v>5</v>
      </c>
      <c r="K4" s="59">
        <v>5</v>
      </c>
      <c r="L4" s="60">
        <v>1</v>
      </c>
      <c r="M4" s="57">
        <v>1</v>
      </c>
      <c r="N4" s="61"/>
    </row>
    <row r="5" spans="1:14" ht="21.75">
      <c r="A5" s="56">
        <v>6575</v>
      </c>
      <c r="B5" s="57">
        <v>2</v>
      </c>
      <c r="C5" s="59">
        <v>4</v>
      </c>
      <c r="D5" s="59">
        <v>5</v>
      </c>
      <c r="E5" s="59">
        <v>4</v>
      </c>
      <c r="F5" s="59">
        <v>5</v>
      </c>
      <c r="G5" s="59">
        <v>5</v>
      </c>
      <c r="H5" s="59">
        <v>5</v>
      </c>
      <c r="I5" s="59">
        <v>4</v>
      </c>
      <c r="J5" s="59">
        <v>4</v>
      </c>
      <c r="K5" s="59">
        <v>5</v>
      </c>
      <c r="L5" s="59">
        <v>1</v>
      </c>
      <c r="M5" s="57">
        <v>1</v>
      </c>
      <c r="N5" s="61"/>
    </row>
    <row r="6" spans="1:14" ht="21.75">
      <c r="A6" s="56">
        <v>6575</v>
      </c>
      <c r="B6" s="57">
        <v>3</v>
      </c>
      <c r="C6" s="59">
        <v>5</v>
      </c>
      <c r="D6" s="59">
        <v>5</v>
      </c>
      <c r="E6" s="59">
        <v>5</v>
      </c>
      <c r="F6" s="59">
        <v>5</v>
      </c>
      <c r="G6" s="59">
        <v>5</v>
      </c>
      <c r="H6" s="59">
        <v>5</v>
      </c>
      <c r="I6" s="59">
        <v>5</v>
      </c>
      <c r="J6" s="59">
        <v>4</v>
      </c>
      <c r="K6" s="59">
        <v>5</v>
      </c>
      <c r="L6" s="59">
        <v>1</v>
      </c>
      <c r="M6" s="57">
        <v>1</v>
      </c>
      <c r="N6" s="61"/>
    </row>
    <row r="7" spans="1:14" ht="21.75">
      <c r="A7" s="56">
        <v>6575</v>
      </c>
      <c r="B7" s="57">
        <v>4</v>
      </c>
      <c r="C7" s="59">
        <v>5</v>
      </c>
      <c r="D7" s="59">
        <v>5</v>
      </c>
      <c r="E7" s="59">
        <v>4</v>
      </c>
      <c r="F7" s="59">
        <v>5</v>
      </c>
      <c r="G7" s="59">
        <v>4</v>
      </c>
      <c r="H7" s="59">
        <v>5</v>
      </c>
      <c r="I7" s="59">
        <v>4</v>
      </c>
      <c r="J7" s="59">
        <v>5</v>
      </c>
      <c r="K7" s="59">
        <v>5</v>
      </c>
      <c r="L7" s="59">
        <v>1</v>
      </c>
      <c r="M7" s="57">
        <v>1</v>
      </c>
      <c r="N7" s="61"/>
    </row>
    <row r="8" spans="1:14" ht="21.75">
      <c r="A8" s="56">
        <v>6575</v>
      </c>
      <c r="B8" s="57">
        <v>5</v>
      </c>
      <c r="C8" s="59">
        <v>5</v>
      </c>
      <c r="D8" s="59">
        <v>5</v>
      </c>
      <c r="E8" s="59">
        <v>5</v>
      </c>
      <c r="F8" s="59">
        <v>5</v>
      </c>
      <c r="G8" s="59">
        <v>5</v>
      </c>
      <c r="H8" s="59">
        <v>4</v>
      </c>
      <c r="I8" s="59">
        <v>4</v>
      </c>
      <c r="J8" s="59">
        <v>4</v>
      </c>
      <c r="K8" s="59">
        <v>4</v>
      </c>
      <c r="L8" s="59">
        <v>1</v>
      </c>
      <c r="M8" s="57">
        <v>1</v>
      </c>
      <c r="N8" s="61"/>
    </row>
    <row r="9" spans="1:14" ht="21.75">
      <c r="A9" s="56">
        <v>6575</v>
      </c>
      <c r="B9" s="57">
        <v>6</v>
      </c>
      <c r="C9" s="59">
        <v>5</v>
      </c>
      <c r="D9" s="59">
        <v>5</v>
      </c>
      <c r="E9" s="59">
        <v>4</v>
      </c>
      <c r="F9" s="59">
        <v>5</v>
      </c>
      <c r="G9" s="59">
        <v>5</v>
      </c>
      <c r="H9" s="59">
        <v>5</v>
      </c>
      <c r="I9" s="59">
        <v>4</v>
      </c>
      <c r="J9" s="59">
        <v>5</v>
      </c>
      <c r="K9" s="59">
        <v>5</v>
      </c>
      <c r="L9" s="59">
        <v>1</v>
      </c>
      <c r="M9" s="57">
        <v>1</v>
      </c>
      <c r="N9" s="61"/>
    </row>
    <row r="10" spans="1:14" ht="21.75">
      <c r="A10" s="56">
        <v>6575</v>
      </c>
      <c r="B10" s="57">
        <v>7</v>
      </c>
      <c r="C10" s="59">
        <v>5</v>
      </c>
      <c r="D10" s="59">
        <v>4</v>
      </c>
      <c r="E10" s="59">
        <v>4</v>
      </c>
      <c r="F10" s="59">
        <v>5</v>
      </c>
      <c r="G10" s="59">
        <v>5</v>
      </c>
      <c r="H10" s="59">
        <v>5</v>
      </c>
      <c r="I10" s="59">
        <v>4</v>
      </c>
      <c r="J10" s="59">
        <v>4</v>
      </c>
      <c r="K10" s="59">
        <v>5</v>
      </c>
      <c r="L10" s="59">
        <v>1</v>
      </c>
      <c r="M10" s="57">
        <v>1</v>
      </c>
      <c r="N10" s="61"/>
    </row>
    <row r="11" spans="1:14" ht="21.75">
      <c r="A11" s="56">
        <v>6575</v>
      </c>
      <c r="B11" s="57">
        <v>8</v>
      </c>
      <c r="C11" s="59">
        <v>5</v>
      </c>
      <c r="D11" s="59">
        <v>5</v>
      </c>
      <c r="E11" s="59">
        <v>5</v>
      </c>
      <c r="F11" s="59">
        <v>5</v>
      </c>
      <c r="G11" s="59">
        <v>5</v>
      </c>
      <c r="H11" s="59">
        <v>5</v>
      </c>
      <c r="I11" s="59">
        <v>4</v>
      </c>
      <c r="J11" s="59">
        <v>4</v>
      </c>
      <c r="K11" s="59">
        <v>5</v>
      </c>
      <c r="L11" s="59">
        <v>1</v>
      </c>
      <c r="M11" s="57">
        <v>1</v>
      </c>
      <c r="N11" s="61"/>
    </row>
    <row r="12" spans="1:14" ht="21.75">
      <c r="A12" s="56">
        <v>6575</v>
      </c>
      <c r="B12" s="57">
        <v>9</v>
      </c>
      <c r="C12" s="59">
        <v>5</v>
      </c>
      <c r="D12" s="59">
        <v>5</v>
      </c>
      <c r="E12" s="59">
        <v>5</v>
      </c>
      <c r="F12" s="59">
        <v>5</v>
      </c>
      <c r="G12" s="59">
        <v>5</v>
      </c>
      <c r="H12" s="59">
        <v>5</v>
      </c>
      <c r="I12" s="59">
        <v>5</v>
      </c>
      <c r="J12" s="59">
        <v>5</v>
      </c>
      <c r="K12" s="59">
        <v>5</v>
      </c>
      <c r="L12" s="59">
        <v>1</v>
      </c>
      <c r="M12" s="57">
        <v>3</v>
      </c>
      <c r="N12" s="61"/>
    </row>
    <row r="13" spans="1:14" ht="21.75">
      <c r="A13" s="56">
        <v>6575</v>
      </c>
      <c r="B13" s="57">
        <v>10</v>
      </c>
      <c r="C13" s="59">
        <v>4</v>
      </c>
      <c r="D13" s="59">
        <v>5</v>
      </c>
      <c r="E13" s="59">
        <v>5</v>
      </c>
      <c r="F13" s="59">
        <v>5</v>
      </c>
      <c r="G13" s="59">
        <v>5</v>
      </c>
      <c r="H13" s="59">
        <v>5</v>
      </c>
      <c r="I13" s="59">
        <v>4</v>
      </c>
      <c r="J13" s="59">
        <v>4</v>
      </c>
      <c r="K13" s="59">
        <v>5</v>
      </c>
      <c r="L13" s="59">
        <v>1</v>
      </c>
      <c r="M13" s="57">
        <v>1</v>
      </c>
      <c r="N13" s="61"/>
    </row>
    <row r="14" spans="1:14" ht="21.75">
      <c r="A14" s="56">
        <v>6575</v>
      </c>
      <c r="B14" s="57">
        <v>11</v>
      </c>
      <c r="C14" s="59">
        <v>5</v>
      </c>
      <c r="D14" s="59">
        <v>5</v>
      </c>
      <c r="E14" s="59">
        <v>4</v>
      </c>
      <c r="F14" s="59">
        <v>5</v>
      </c>
      <c r="G14" s="59">
        <v>5</v>
      </c>
      <c r="H14" s="59">
        <v>5</v>
      </c>
      <c r="I14" s="59">
        <v>5</v>
      </c>
      <c r="J14" s="59">
        <v>4</v>
      </c>
      <c r="K14" s="59">
        <v>5</v>
      </c>
      <c r="L14" s="59">
        <v>1</v>
      </c>
      <c r="M14" s="57">
        <v>1</v>
      </c>
      <c r="N14" s="61"/>
    </row>
    <row r="15" spans="1:14" ht="21.75">
      <c r="A15" s="56">
        <v>6575</v>
      </c>
      <c r="B15" s="57">
        <v>12</v>
      </c>
      <c r="C15" s="59">
        <v>4</v>
      </c>
      <c r="D15" s="59">
        <v>5</v>
      </c>
      <c r="E15" s="59">
        <v>4</v>
      </c>
      <c r="F15" s="59">
        <v>5</v>
      </c>
      <c r="G15" s="59">
        <v>5</v>
      </c>
      <c r="H15" s="59">
        <v>5</v>
      </c>
      <c r="I15" s="59">
        <v>4</v>
      </c>
      <c r="J15" s="59">
        <v>5</v>
      </c>
      <c r="K15" s="59">
        <v>5</v>
      </c>
      <c r="L15" s="59">
        <v>1</v>
      </c>
      <c r="M15" s="57">
        <v>1</v>
      </c>
      <c r="N15" s="61"/>
    </row>
    <row r="16" spans="1:14" ht="21.75">
      <c r="A16" s="56">
        <v>6575</v>
      </c>
      <c r="B16" s="57">
        <v>13</v>
      </c>
      <c r="C16" s="59">
        <v>5</v>
      </c>
      <c r="D16" s="59">
        <v>5</v>
      </c>
      <c r="E16" s="59">
        <v>5</v>
      </c>
      <c r="F16" s="59">
        <v>5</v>
      </c>
      <c r="G16" s="59">
        <v>5</v>
      </c>
      <c r="H16" s="59">
        <v>5</v>
      </c>
      <c r="I16" s="59">
        <v>5</v>
      </c>
      <c r="J16" s="59">
        <v>5</v>
      </c>
      <c r="K16" s="59">
        <v>5</v>
      </c>
      <c r="L16" s="59">
        <v>1</v>
      </c>
      <c r="M16" s="57">
        <v>2</v>
      </c>
      <c r="N16" s="61"/>
    </row>
    <row r="17" spans="1:24" ht="21.75">
      <c r="A17" s="56">
        <v>6575</v>
      </c>
      <c r="B17" s="57">
        <v>14</v>
      </c>
      <c r="C17" s="59">
        <v>5</v>
      </c>
      <c r="D17" s="59">
        <v>5</v>
      </c>
      <c r="E17" s="59">
        <v>4</v>
      </c>
      <c r="F17" s="59">
        <v>5</v>
      </c>
      <c r="G17" s="59">
        <v>5</v>
      </c>
      <c r="H17" s="59">
        <v>5</v>
      </c>
      <c r="I17" s="59">
        <v>4</v>
      </c>
      <c r="J17" s="59">
        <v>4</v>
      </c>
      <c r="K17" s="59">
        <v>5</v>
      </c>
      <c r="L17" s="59">
        <v>1</v>
      </c>
      <c r="M17" s="57">
        <v>2</v>
      </c>
      <c r="N17" s="61"/>
    </row>
    <row r="18" spans="1:24" ht="21.75">
      <c r="A18" s="56">
        <v>6575</v>
      </c>
      <c r="B18" s="57">
        <v>15</v>
      </c>
      <c r="C18" s="59">
        <v>4</v>
      </c>
      <c r="D18" s="59">
        <v>5</v>
      </c>
      <c r="E18" s="59">
        <v>4</v>
      </c>
      <c r="F18" s="59">
        <v>5</v>
      </c>
      <c r="G18" s="59">
        <v>5</v>
      </c>
      <c r="H18" s="59">
        <v>5</v>
      </c>
      <c r="I18" s="59">
        <v>4</v>
      </c>
      <c r="J18" s="59">
        <v>5</v>
      </c>
      <c r="K18" s="59">
        <v>5</v>
      </c>
      <c r="L18" s="59">
        <v>1</v>
      </c>
      <c r="M18" s="57">
        <v>1</v>
      </c>
      <c r="N18" s="61"/>
    </row>
    <row r="19" spans="1:24" ht="21.75">
      <c r="A19" s="56">
        <v>6575</v>
      </c>
      <c r="B19" s="57">
        <v>16</v>
      </c>
      <c r="C19" s="59">
        <v>5</v>
      </c>
      <c r="D19" s="59">
        <v>5</v>
      </c>
      <c r="E19" s="59">
        <v>5</v>
      </c>
      <c r="F19" s="59">
        <v>5</v>
      </c>
      <c r="G19" s="59">
        <v>5</v>
      </c>
      <c r="H19" s="59">
        <v>5</v>
      </c>
      <c r="I19" s="59">
        <v>5</v>
      </c>
      <c r="J19" s="59">
        <v>5</v>
      </c>
      <c r="K19" s="59">
        <v>5</v>
      </c>
      <c r="L19" s="59">
        <v>1</v>
      </c>
      <c r="M19" s="57">
        <v>1</v>
      </c>
      <c r="N19" s="61"/>
    </row>
    <row r="20" spans="1:24" ht="21.75">
      <c r="A20" s="56">
        <v>6575</v>
      </c>
      <c r="B20" s="57">
        <v>17</v>
      </c>
      <c r="C20" s="59">
        <v>5</v>
      </c>
      <c r="D20" s="59">
        <v>5</v>
      </c>
      <c r="E20" s="59">
        <v>5</v>
      </c>
      <c r="F20" s="59">
        <v>5</v>
      </c>
      <c r="G20" s="59">
        <v>5</v>
      </c>
      <c r="H20" s="59">
        <v>5</v>
      </c>
      <c r="I20" s="59">
        <v>4</v>
      </c>
      <c r="J20" s="59">
        <v>4</v>
      </c>
      <c r="K20" s="59">
        <v>5</v>
      </c>
      <c r="L20" s="59">
        <v>1</v>
      </c>
      <c r="M20" s="57">
        <v>1</v>
      </c>
      <c r="N20" s="61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21.75">
      <c r="A21" s="56">
        <v>6575</v>
      </c>
      <c r="B21" s="57">
        <v>18</v>
      </c>
      <c r="C21" s="59">
        <v>5</v>
      </c>
      <c r="D21" s="59">
        <v>5</v>
      </c>
      <c r="E21" s="59">
        <v>5</v>
      </c>
      <c r="F21" s="59">
        <v>5</v>
      </c>
      <c r="G21" s="59">
        <v>5</v>
      </c>
      <c r="H21" s="59">
        <v>5</v>
      </c>
      <c r="I21" s="59">
        <v>4</v>
      </c>
      <c r="J21" s="59">
        <v>4</v>
      </c>
      <c r="K21" s="59">
        <v>5</v>
      </c>
      <c r="L21" s="59">
        <v>1</v>
      </c>
      <c r="M21" s="57">
        <v>2</v>
      </c>
      <c r="N21" s="61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21.75">
      <c r="A22" s="56">
        <v>6575</v>
      </c>
      <c r="B22" s="57">
        <v>19</v>
      </c>
      <c r="C22" s="59">
        <v>5</v>
      </c>
      <c r="D22" s="59">
        <v>5</v>
      </c>
      <c r="E22" s="59">
        <v>5</v>
      </c>
      <c r="F22" s="59">
        <v>5</v>
      </c>
      <c r="G22" s="59">
        <v>5</v>
      </c>
      <c r="H22" s="59">
        <v>5</v>
      </c>
      <c r="I22" s="59">
        <v>5</v>
      </c>
      <c r="J22" s="59">
        <v>5</v>
      </c>
      <c r="K22" s="59">
        <v>5</v>
      </c>
      <c r="L22" s="59">
        <v>1</v>
      </c>
      <c r="M22" s="57">
        <v>1</v>
      </c>
      <c r="N22" s="61"/>
    </row>
    <row r="23" spans="1:24" ht="21.75">
      <c r="A23" s="56">
        <v>6575</v>
      </c>
      <c r="B23" s="57">
        <v>20</v>
      </c>
      <c r="C23" s="59">
        <v>5</v>
      </c>
      <c r="D23" s="59">
        <v>5</v>
      </c>
      <c r="E23" s="59">
        <v>4</v>
      </c>
      <c r="F23" s="59">
        <v>5</v>
      </c>
      <c r="G23" s="59">
        <v>5</v>
      </c>
      <c r="H23" s="59">
        <v>5</v>
      </c>
      <c r="I23" s="59">
        <v>4</v>
      </c>
      <c r="J23" s="59">
        <v>4</v>
      </c>
      <c r="K23" s="59">
        <v>5</v>
      </c>
      <c r="L23" s="59">
        <v>1</v>
      </c>
      <c r="M23" s="57">
        <v>1</v>
      </c>
      <c r="N23" s="61"/>
      <c r="P23" s="62"/>
      <c r="Q23" s="62"/>
    </row>
    <row r="24" spans="1:24" ht="21.75">
      <c r="A24" s="56">
        <v>6575</v>
      </c>
      <c r="B24" s="57">
        <v>21</v>
      </c>
      <c r="C24" s="59">
        <v>5</v>
      </c>
      <c r="D24" s="59">
        <v>5</v>
      </c>
      <c r="E24" s="59">
        <v>5</v>
      </c>
      <c r="F24" s="59">
        <v>5</v>
      </c>
      <c r="G24" s="59">
        <v>5</v>
      </c>
      <c r="H24" s="59">
        <v>5</v>
      </c>
      <c r="I24" s="59">
        <v>5</v>
      </c>
      <c r="J24" s="59">
        <v>5</v>
      </c>
      <c r="K24" s="59">
        <v>5</v>
      </c>
      <c r="L24" s="59">
        <v>1</v>
      </c>
      <c r="M24" s="57">
        <v>3</v>
      </c>
      <c r="N24" s="61"/>
      <c r="P24" s="62"/>
      <c r="Q24" s="62"/>
    </row>
    <row r="25" spans="1:24" ht="21.75">
      <c r="A25" s="56">
        <v>6575</v>
      </c>
      <c r="B25" s="57">
        <v>22</v>
      </c>
      <c r="C25" s="59">
        <v>5</v>
      </c>
      <c r="D25" s="59">
        <v>5</v>
      </c>
      <c r="E25" s="59">
        <v>5</v>
      </c>
      <c r="F25" s="59">
        <v>5</v>
      </c>
      <c r="G25" s="59">
        <v>5</v>
      </c>
      <c r="H25" s="59">
        <v>5</v>
      </c>
      <c r="I25" s="59">
        <v>4</v>
      </c>
      <c r="J25" s="59">
        <v>4</v>
      </c>
      <c r="K25" s="59">
        <v>5</v>
      </c>
      <c r="L25" s="59">
        <v>1</v>
      </c>
      <c r="M25" s="57">
        <v>1</v>
      </c>
      <c r="N25" s="61"/>
      <c r="P25" s="62"/>
      <c r="Q25" s="62"/>
    </row>
    <row r="26" spans="1:24" ht="21.75">
      <c r="A26" s="56">
        <v>6575</v>
      </c>
      <c r="B26" s="57">
        <v>23</v>
      </c>
      <c r="C26" s="59">
        <v>5</v>
      </c>
      <c r="D26" s="59">
        <v>5</v>
      </c>
      <c r="E26" s="59">
        <v>4</v>
      </c>
      <c r="F26" s="59">
        <v>5</v>
      </c>
      <c r="G26" s="59">
        <v>5</v>
      </c>
      <c r="H26" s="59">
        <v>5</v>
      </c>
      <c r="I26" s="59">
        <v>5</v>
      </c>
      <c r="J26" s="59">
        <v>4</v>
      </c>
      <c r="K26" s="59">
        <v>5</v>
      </c>
      <c r="L26" s="59">
        <v>1</v>
      </c>
      <c r="M26" s="57">
        <v>1</v>
      </c>
      <c r="N26" s="61"/>
      <c r="P26" s="62"/>
      <c r="Q26" s="62"/>
    </row>
    <row r="27" spans="1:24" ht="21.75">
      <c r="A27" s="56">
        <v>6575</v>
      </c>
      <c r="B27" s="57">
        <v>24</v>
      </c>
      <c r="C27" s="59">
        <v>5</v>
      </c>
      <c r="D27" s="59">
        <v>5</v>
      </c>
      <c r="E27" s="59">
        <v>5</v>
      </c>
      <c r="F27" s="59">
        <v>5</v>
      </c>
      <c r="G27" s="59">
        <v>5</v>
      </c>
      <c r="H27" s="59">
        <v>5</v>
      </c>
      <c r="I27" s="59">
        <v>5</v>
      </c>
      <c r="J27" s="59">
        <v>5</v>
      </c>
      <c r="K27" s="59">
        <v>5</v>
      </c>
      <c r="L27" s="59">
        <v>1</v>
      </c>
      <c r="M27" s="57">
        <v>1</v>
      </c>
      <c r="N27" s="61"/>
      <c r="P27" s="62"/>
      <c r="Q27" s="62"/>
    </row>
    <row r="28" spans="1:24" ht="21.75">
      <c r="A28" s="56">
        <v>6575</v>
      </c>
      <c r="B28" s="57">
        <v>25</v>
      </c>
      <c r="C28" s="59">
        <v>5</v>
      </c>
      <c r="D28" s="59">
        <v>5</v>
      </c>
      <c r="E28" s="59">
        <v>5</v>
      </c>
      <c r="F28" s="59">
        <v>5</v>
      </c>
      <c r="G28" s="59">
        <v>5</v>
      </c>
      <c r="H28" s="59">
        <v>5</v>
      </c>
      <c r="I28" s="59">
        <v>5</v>
      </c>
      <c r="J28" s="59">
        <v>4</v>
      </c>
      <c r="K28" s="59">
        <v>5</v>
      </c>
      <c r="L28" s="59">
        <v>1</v>
      </c>
      <c r="M28" s="57">
        <v>1</v>
      </c>
      <c r="N28" s="61"/>
      <c r="P28" s="62"/>
      <c r="Q28" s="62"/>
    </row>
    <row r="29" spans="1:24" ht="21.75">
      <c r="A29" s="56">
        <v>6575</v>
      </c>
      <c r="B29" s="57">
        <v>26</v>
      </c>
      <c r="C29" s="59">
        <v>5</v>
      </c>
      <c r="D29" s="59">
        <v>5</v>
      </c>
      <c r="E29" s="59">
        <v>5</v>
      </c>
      <c r="F29" s="59">
        <v>5</v>
      </c>
      <c r="G29" s="59">
        <v>5</v>
      </c>
      <c r="H29" s="59">
        <v>4</v>
      </c>
      <c r="I29" s="59">
        <v>4</v>
      </c>
      <c r="J29" s="59">
        <v>4</v>
      </c>
      <c r="K29" s="59">
        <v>4</v>
      </c>
      <c r="L29" s="59">
        <v>1</v>
      </c>
      <c r="M29" s="57">
        <v>1</v>
      </c>
      <c r="N29" s="61"/>
      <c r="P29" s="62"/>
      <c r="Q29" s="62"/>
    </row>
    <row r="30" spans="1:24" ht="21.75">
      <c r="A30" s="56">
        <v>6575</v>
      </c>
      <c r="B30" s="57">
        <v>27</v>
      </c>
      <c r="C30" s="59">
        <v>5</v>
      </c>
      <c r="D30" s="59">
        <v>5</v>
      </c>
      <c r="E30" s="59">
        <v>4</v>
      </c>
      <c r="F30" s="59">
        <v>5</v>
      </c>
      <c r="G30" s="59">
        <v>5</v>
      </c>
      <c r="H30" s="59">
        <v>5</v>
      </c>
      <c r="I30" s="59">
        <v>4</v>
      </c>
      <c r="J30" s="59">
        <v>5</v>
      </c>
      <c r="K30" s="59">
        <v>5</v>
      </c>
      <c r="L30" s="59">
        <v>1</v>
      </c>
      <c r="M30" s="57">
        <v>1</v>
      </c>
      <c r="N30" s="61"/>
      <c r="P30" s="62"/>
      <c r="Q30" s="62"/>
    </row>
    <row r="31" spans="1:24" ht="21.75">
      <c r="A31" s="56">
        <v>6575</v>
      </c>
      <c r="B31" s="57">
        <v>28</v>
      </c>
      <c r="C31" s="59">
        <v>5</v>
      </c>
      <c r="D31" s="59">
        <v>4</v>
      </c>
      <c r="E31" s="59">
        <v>4</v>
      </c>
      <c r="F31" s="59">
        <v>5</v>
      </c>
      <c r="G31" s="59">
        <v>5</v>
      </c>
      <c r="H31" s="59">
        <v>5</v>
      </c>
      <c r="I31" s="59">
        <v>4</v>
      </c>
      <c r="J31" s="59">
        <v>4</v>
      </c>
      <c r="K31" s="59">
        <v>5</v>
      </c>
      <c r="L31" s="59">
        <v>1</v>
      </c>
      <c r="M31" s="57">
        <v>1</v>
      </c>
      <c r="N31" s="61"/>
      <c r="P31" s="62"/>
      <c r="Q31" s="62"/>
    </row>
    <row r="32" spans="1:24" ht="21.75">
      <c r="A32" s="56">
        <v>6575</v>
      </c>
      <c r="B32" s="57">
        <v>29</v>
      </c>
      <c r="C32" s="59">
        <v>5</v>
      </c>
      <c r="D32" s="59">
        <v>5</v>
      </c>
      <c r="E32" s="59">
        <v>5</v>
      </c>
      <c r="F32" s="59">
        <v>5</v>
      </c>
      <c r="G32" s="59">
        <v>5</v>
      </c>
      <c r="H32" s="59">
        <v>5</v>
      </c>
      <c r="I32" s="59">
        <v>4</v>
      </c>
      <c r="J32" s="59">
        <v>4</v>
      </c>
      <c r="K32" s="59">
        <v>5</v>
      </c>
      <c r="L32" s="59">
        <v>1</v>
      </c>
      <c r="M32" s="57">
        <v>1</v>
      </c>
      <c r="N32" s="61"/>
      <c r="P32" s="62"/>
      <c r="Q32" s="62"/>
    </row>
    <row r="33" spans="1:20" ht="21.75">
      <c r="A33" s="56">
        <v>6575</v>
      </c>
      <c r="B33" s="57">
        <v>30</v>
      </c>
      <c r="C33" s="59">
        <v>5</v>
      </c>
      <c r="D33" s="59">
        <v>5</v>
      </c>
      <c r="E33" s="59">
        <v>4</v>
      </c>
      <c r="F33" s="59">
        <v>5</v>
      </c>
      <c r="G33" s="59">
        <v>5</v>
      </c>
      <c r="H33" s="59">
        <v>5</v>
      </c>
      <c r="I33" s="59">
        <v>4</v>
      </c>
      <c r="J33" s="59">
        <v>4</v>
      </c>
      <c r="K33" s="59">
        <v>5</v>
      </c>
      <c r="L33" s="59">
        <v>1</v>
      </c>
      <c r="M33" s="57">
        <v>1</v>
      </c>
      <c r="N33" s="61"/>
      <c r="P33" s="62"/>
      <c r="Q33" s="62"/>
    </row>
    <row r="34" spans="1:20" ht="24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3"/>
    </row>
    <row r="35" spans="1:20" ht="24" customHeight="1">
      <c r="A35" s="127" t="s">
        <v>32</v>
      </c>
      <c r="B35" s="129" t="s">
        <v>33</v>
      </c>
      <c r="C35" s="123" t="s">
        <v>89</v>
      </c>
      <c r="D35" s="123"/>
      <c r="E35" s="123"/>
      <c r="F35" s="123"/>
      <c r="G35" s="123"/>
      <c r="H35" s="123"/>
      <c r="I35" s="131" t="s">
        <v>90</v>
      </c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3"/>
    </row>
    <row r="36" spans="1:20" ht="51" customHeight="1">
      <c r="A36" s="128"/>
      <c r="B36" s="130"/>
      <c r="C36" s="123">
        <v>1</v>
      </c>
      <c r="D36" s="123"/>
      <c r="E36" s="123">
        <v>2</v>
      </c>
      <c r="F36" s="123"/>
      <c r="G36" s="123">
        <v>3</v>
      </c>
      <c r="H36" s="123">
        <v>2.1</v>
      </c>
      <c r="I36" s="123">
        <v>4</v>
      </c>
      <c r="J36" s="123">
        <v>2.2000000000000002</v>
      </c>
      <c r="K36" s="123">
        <v>5</v>
      </c>
      <c r="L36" s="123">
        <v>2.2999999999999998</v>
      </c>
      <c r="M36" s="123">
        <v>6</v>
      </c>
      <c r="N36" s="123"/>
      <c r="O36" s="123">
        <v>7</v>
      </c>
      <c r="P36" s="123"/>
      <c r="Q36" s="123">
        <v>8</v>
      </c>
      <c r="R36" s="123"/>
      <c r="S36" s="123">
        <v>9</v>
      </c>
      <c r="T36" s="123"/>
    </row>
    <row r="37" spans="1:20" ht="24">
      <c r="A37" s="65">
        <v>5</v>
      </c>
      <c r="B37" s="65">
        <v>100</v>
      </c>
      <c r="C37" s="66">
        <f>COUNTIF(C4:C33,5)</f>
        <v>26</v>
      </c>
      <c r="D37" s="67">
        <f>C37*100</f>
        <v>2600</v>
      </c>
      <c r="E37" s="66">
        <f>COUNTIF(D4:D33,5)</f>
        <v>28</v>
      </c>
      <c r="F37" s="67">
        <f>E37*100</f>
        <v>2800</v>
      </c>
      <c r="G37" s="66">
        <f>COUNTIF(E4:E33,5)</f>
        <v>17</v>
      </c>
      <c r="H37" s="67">
        <f>G37*100</f>
        <v>1700</v>
      </c>
      <c r="I37" s="66">
        <f>COUNTIF(F4:F33,5)</f>
        <v>30</v>
      </c>
      <c r="J37" s="67">
        <f>I37*100</f>
        <v>3000</v>
      </c>
      <c r="K37" s="66">
        <f>COUNTIF(G4:G33,5)</f>
        <v>29</v>
      </c>
      <c r="L37" s="67">
        <f>K37*100</f>
        <v>2900</v>
      </c>
      <c r="M37" s="66">
        <f>COUNTIF(H4:H33,5)</f>
        <v>28</v>
      </c>
      <c r="N37" s="67">
        <f>M37*100</f>
        <v>2800</v>
      </c>
      <c r="O37" s="66">
        <f>COUNTIF(I4:I33,5)</f>
        <v>11</v>
      </c>
      <c r="P37" s="67">
        <f>O37*100</f>
        <v>1100</v>
      </c>
      <c r="Q37" s="66">
        <f>COUNTIF(J4:J33,5)</f>
        <v>12</v>
      </c>
      <c r="R37" s="67">
        <f>Q37*100</f>
        <v>1200</v>
      </c>
      <c r="S37" s="66">
        <f>COUNTIF(K4:K33,5)</f>
        <v>28</v>
      </c>
      <c r="T37" s="67">
        <f>S37*100</f>
        <v>2800</v>
      </c>
    </row>
    <row r="38" spans="1:20" ht="24">
      <c r="A38" s="65">
        <v>4</v>
      </c>
      <c r="B38" s="65">
        <v>80</v>
      </c>
      <c r="C38" s="66">
        <f>COUNTIF(C4:C33,4)</f>
        <v>4</v>
      </c>
      <c r="D38" s="67">
        <f>C38*80</f>
        <v>320</v>
      </c>
      <c r="E38" s="66">
        <f>COUNTIF(D4:D33,4)</f>
        <v>2</v>
      </c>
      <c r="F38" s="67">
        <f>E38*80</f>
        <v>160</v>
      </c>
      <c r="G38" s="66">
        <f>COUNTIF(E4:E33,4)</f>
        <v>13</v>
      </c>
      <c r="H38" s="67">
        <f>G38*80</f>
        <v>1040</v>
      </c>
      <c r="I38" s="66">
        <f>COUNTIF(F4:F33,4)</f>
        <v>0</v>
      </c>
      <c r="J38" s="67">
        <f>I38*80</f>
        <v>0</v>
      </c>
      <c r="K38" s="66">
        <f>COUNTIF(G4:G33,4)</f>
        <v>1</v>
      </c>
      <c r="L38" s="67">
        <f>K38*80</f>
        <v>80</v>
      </c>
      <c r="M38" s="66">
        <f>COUNTIF(H4:H33,4)</f>
        <v>2</v>
      </c>
      <c r="N38" s="67">
        <f>M38*80</f>
        <v>160</v>
      </c>
      <c r="O38" s="66">
        <f>COUNTIF(I4:I33,4)</f>
        <v>19</v>
      </c>
      <c r="P38" s="67">
        <f>O38*80</f>
        <v>1520</v>
      </c>
      <c r="Q38" s="66">
        <f>COUNTIF(J4:J33,4)</f>
        <v>18</v>
      </c>
      <c r="R38" s="67">
        <f>Q38*80</f>
        <v>1440</v>
      </c>
      <c r="S38" s="66">
        <f>COUNTIF(K4:K33,4)</f>
        <v>2</v>
      </c>
      <c r="T38" s="67">
        <f>S38*80</f>
        <v>160</v>
      </c>
    </row>
    <row r="39" spans="1:20" ht="24">
      <c r="A39" s="65">
        <v>3</v>
      </c>
      <c r="B39" s="65">
        <v>60</v>
      </c>
      <c r="C39" s="66">
        <f>COUNTIF(C4:C33,3)</f>
        <v>0</v>
      </c>
      <c r="D39" s="67">
        <f>C39*60</f>
        <v>0</v>
      </c>
      <c r="E39" s="66">
        <f>COUNTIF(D4:D33,3)</f>
        <v>0</v>
      </c>
      <c r="F39" s="67">
        <f>E39*60</f>
        <v>0</v>
      </c>
      <c r="G39" s="66">
        <f>COUNTIF(E4:E33,3)</f>
        <v>0</v>
      </c>
      <c r="H39" s="67">
        <f>G39*60</f>
        <v>0</v>
      </c>
      <c r="I39" s="66">
        <f>COUNTIF(F4:F33,3)</f>
        <v>0</v>
      </c>
      <c r="J39" s="67">
        <f>I39*60</f>
        <v>0</v>
      </c>
      <c r="K39" s="66">
        <f>COUNTIF(G4:G33,3)</f>
        <v>0</v>
      </c>
      <c r="L39" s="67">
        <f>K39*60</f>
        <v>0</v>
      </c>
      <c r="M39" s="66">
        <f>COUNTIF(H4:H33,3)</f>
        <v>0</v>
      </c>
      <c r="N39" s="67">
        <f>M39*60</f>
        <v>0</v>
      </c>
      <c r="O39" s="66">
        <f>COUNTIF(I4:I33,3)</f>
        <v>0</v>
      </c>
      <c r="P39" s="67">
        <f>O39*60</f>
        <v>0</v>
      </c>
      <c r="Q39" s="66">
        <f>COUNTIF(J4:J33,3)</f>
        <v>0</v>
      </c>
      <c r="R39" s="67">
        <f>Q39*60</f>
        <v>0</v>
      </c>
      <c r="S39" s="66">
        <f>COUNTIF(K4:K33,3)</f>
        <v>0</v>
      </c>
      <c r="T39" s="67">
        <f>S39*60</f>
        <v>0</v>
      </c>
    </row>
    <row r="40" spans="1:20" ht="24">
      <c r="A40" s="65">
        <v>2</v>
      </c>
      <c r="B40" s="65">
        <v>40</v>
      </c>
      <c r="C40" s="66">
        <f>COUNTIF(C4:C33,2)</f>
        <v>0</v>
      </c>
      <c r="D40" s="67">
        <f>C40*40</f>
        <v>0</v>
      </c>
      <c r="E40" s="66">
        <f>COUNTIF(D4:D33,2)</f>
        <v>0</v>
      </c>
      <c r="F40" s="67">
        <f>E40*40</f>
        <v>0</v>
      </c>
      <c r="G40" s="66">
        <f>COUNTIF(E4:E33,2)</f>
        <v>0</v>
      </c>
      <c r="H40" s="67">
        <f>G40*40</f>
        <v>0</v>
      </c>
      <c r="I40" s="66">
        <f>COUNTIF(F4:F33,2)</f>
        <v>0</v>
      </c>
      <c r="J40" s="67">
        <f>I40*40</f>
        <v>0</v>
      </c>
      <c r="K40" s="66">
        <f>COUNTIF(G4:G33,2)</f>
        <v>0</v>
      </c>
      <c r="L40" s="67">
        <f>K40*40</f>
        <v>0</v>
      </c>
      <c r="M40" s="66">
        <f>COUNTIF(H4:H33,2)</f>
        <v>0</v>
      </c>
      <c r="N40" s="67">
        <f>M40*40</f>
        <v>0</v>
      </c>
      <c r="O40" s="66">
        <f>COUNTIF(I4:I33,2)</f>
        <v>0</v>
      </c>
      <c r="P40" s="67">
        <f>O40*40</f>
        <v>0</v>
      </c>
      <c r="Q40" s="66">
        <f>COUNTIF(J4:J33,2)</f>
        <v>0</v>
      </c>
      <c r="R40" s="67">
        <f>Q40*40</f>
        <v>0</v>
      </c>
      <c r="S40" s="66">
        <f>COUNTIF(K4:K33,2)</f>
        <v>0</v>
      </c>
      <c r="T40" s="67">
        <f>S40*40</f>
        <v>0</v>
      </c>
    </row>
    <row r="41" spans="1:20" ht="24">
      <c r="A41" s="65">
        <v>1</v>
      </c>
      <c r="B41" s="65">
        <v>20</v>
      </c>
      <c r="C41" s="66">
        <f>COUNTIF(C4:C33,1)</f>
        <v>0</v>
      </c>
      <c r="D41" s="67">
        <f>C41*20</f>
        <v>0</v>
      </c>
      <c r="E41" s="66">
        <f>COUNTIF(D4:D33,1)</f>
        <v>0</v>
      </c>
      <c r="F41" s="67">
        <f>E41*20</f>
        <v>0</v>
      </c>
      <c r="G41" s="66">
        <f>COUNTIF(E4:E33,1)</f>
        <v>0</v>
      </c>
      <c r="H41" s="67">
        <f>G41*20</f>
        <v>0</v>
      </c>
      <c r="I41" s="66">
        <f>COUNTIF(F4:F33,1)</f>
        <v>0</v>
      </c>
      <c r="J41" s="67">
        <f>I41*20</f>
        <v>0</v>
      </c>
      <c r="K41" s="66">
        <f>COUNTIF(G4:G33,1)</f>
        <v>0</v>
      </c>
      <c r="L41" s="67">
        <f>K41*20</f>
        <v>0</v>
      </c>
      <c r="M41" s="66">
        <f>COUNTIF(H4:H33,1)</f>
        <v>0</v>
      </c>
      <c r="N41" s="67">
        <f>M41*20</f>
        <v>0</v>
      </c>
      <c r="O41" s="66">
        <f>COUNTIF(I4:I33,1)</f>
        <v>0</v>
      </c>
      <c r="P41" s="67">
        <f>O41*20</f>
        <v>0</v>
      </c>
      <c r="Q41" s="66">
        <f>COUNTIF(J4:J33,1)</f>
        <v>0</v>
      </c>
      <c r="R41" s="67">
        <f>Q41*20</f>
        <v>0</v>
      </c>
      <c r="S41" s="66">
        <f>COUNTIF(K4:K33,1)</f>
        <v>0</v>
      </c>
      <c r="T41" s="67">
        <f>S41*20</f>
        <v>0</v>
      </c>
    </row>
    <row r="42" spans="1:20" ht="24">
      <c r="A42" s="65">
        <v>6</v>
      </c>
      <c r="B42" s="65" t="s">
        <v>17</v>
      </c>
      <c r="C42" s="66">
        <f>COUNTIF(C4:C33,6)</f>
        <v>0</v>
      </c>
      <c r="D42" s="67">
        <f>(C42/C43)*100</f>
        <v>0</v>
      </c>
      <c r="E42" s="66">
        <f>COUNTIF(D4:D33,6)</f>
        <v>0</v>
      </c>
      <c r="F42" s="67">
        <f>(E42/E43)*100</f>
        <v>0</v>
      </c>
      <c r="G42" s="66">
        <f>COUNTIF(E4:E33,6)</f>
        <v>0</v>
      </c>
      <c r="H42" s="67">
        <f>(G42/G43)*100</f>
        <v>0</v>
      </c>
      <c r="I42" s="66">
        <f>COUNTIF(F4:F33,6)</f>
        <v>0</v>
      </c>
      <c r="J42" s="67">
        <f>(I42/I43)*100</f>
        <v>0</v>
      </c>
      <c r="K42" s="66">
        <f>COUNTIF(G4:G33,6)</f>
        <v>0</v>
      </c>
      <c r="L42" s="67">
        <f>(K42/K43)*100</f>
        <v>0</v>
      </c>
      <c r="M42" s="66">
        <f>COUNTIF(H4:H33,6)</f>
        <v>0</v>
      </c>
      <c r="N42" s="67">
        <f>(M42/M43)*100</f>
        <v>0</v>
      </c>
      <c r="O42" s="66">
        <f>COUNTIF(I4:I33,6)</f>
        <v>0</v>
      </c>
      <c r="P42" s="67">
        <f>(O42/O43)*100</f>
        <v>0</v>
      </c>
      <c r="Q42" s="66">
        <f>COUNTIF(J4:J33,6)</f>
        <v>0</v>
      </c>
      <c r="R42" s="67">
        <f>(Q42/Q43)*100</f>
        <v>0</v>
      </c>
      <c r="S42" s="66">
        <f>COUNTIF(K4:K33,6)</f>
        <v>0</v>
      </c>
      <c r="T42" s="67">
        <f>(S42/S43)*100</f>
        <v>0</v>
      </c>
    </row>
    <row r="43" spans="1:20" ht="24">
      <c r="A43" s="63"/>
      <c r="B43" s="64"/>
      <c r="C43" s="68">
        <f>SUM(C37:C42)</f>
        <v>30</v>
      </c>
      <c r="D43" s="69">
        <f>SUM(D37:D41)</f>
        <v>2920</v>
      </c>
      <c r="E43" s="68">
        <f>SUM(E37:E42)</f>
        <v>30</v>
      </c>
      <c r="F43" s="69">
        <f>SUM(F37:F41)</f>
        <v>2960</v>
      </c>
      <c r="G43" s="68">
        <f>SUM(G37:G42)</f>
        <v>30</v>
      </c>
      <c r="H43" s="69">
        <f t="shared" ref="H43:N43" si="0">SUM(H37:H41)</f>
        <v>2740</v>
      </c>
      <c r="I43" s="68">
        <f>SUM(I37:I42)</f>
        <v>30</v>
      </c>
      <c r="J43" s="69">
        <f t="shared" si="0"/>
        <v>3000</v>
      </c>
      <c r="K43" s="68">
        <f>SUM(K37:K42)</f>
        <v>30</v>
      </c>
      <c r="L43" s="69">
        <f t="shared" si="0"/>
        <v>2980</v>
      </c>
      <c r="M43" s="68">
        <f>SUM(M37:M42)</f>
        <v>30</v>
      </c>
      <c r="N43" s="70">
        <f t="shared" si="0"/>
        <v>2960</v>
      </c>
      <c r="O43" s="68">
        <f>SUM(O37:O42)</f>
        <v>30</v>
      </c>
      <c r="P43" s="70">
        <f>SUM(P37:P41)</f>
        <v>2620</v>
      </c>
      <c r="Q43" s="68">
        <f>SUM(Q37:Q42)</f>
        <v>30</v>
      </c>
      <c r="R43" s="70">
        <f>SUM(R37:R41)</f>
        <v>2640</v>
      </c>
      <c r="S43" s="68">
        <f>SUM(S37:S42)</f>
        <v>30</v>
      </c>
      <c r="T43" s="70">
        <f>SUM(T37:T41)</f>
        <v>2960</v>
      </c>
    </row>
    <row r="44" spans="1:20" ht="24">
      <c r="A44" s="63" t="s">
        <v>35</v>
      </c>
      <c r="B44" s="64"/>
      <c r="C44" s="68">
        <f>D43/C43-C42</f>
        <v>97.333333333333329</v>
      </c>
      <c r="D44" s="69"/>
      <c r="E44" s="68">
        <f>F43/E43-E42</f>
        <v>98.666666666666671</v>
      </c>
      <c r="F44" s="69"/>
      <c r="G44" s="68">
        <f>H43/G43-G42</f>
        <v>91.333333333333329</v>
      </c>
      <c r="H44" s="69"/>
      <c r="I44" s="68">
        <f>J43/I43-I42</f>
        <v>100</v>
      </c>
      <c r="J44" s="69"/>
      <c r="K44" s="68">
        <f>L43/K43-K42</f>
        <v>99.333333333333329</v>
      </c>
      <c r="L44" s="69"/>
      <c r="M44" s="68">
        <f>N43/M43-M42</f>
        <v>98.666666666666671</v>
      </c>
      <c r="N44" s="70"/>
      <c r="O44" s="68">
        <f>P43/O43-O42</f>
        <v>87.333333333333329</v>
      </c>
      <c r="P44" s="70"/>
      <c r="Q44" s="68">
        <f>R43/Q43-Q42</f>
        <v>88</v>
      </c>
      <c r="R44" s="70"/>
      <c r="S44" s="68">
        <f>T43/S43-S42</f>
        <v>98.666666666666671</v>
      </c>
      <c r="T44" s="70"/>
    </row>
    <row r="45" spans="1:20" ht="24">
      <c r="A45" s="63" t="s">
        <v>96</v>
      </c>
      <c r="B45" s="64"/>
      <c r="C45" s="96">
        <f>C44*5/100</f>
        <v>4.8666666666666663</v>
      </c>
      <c r="D45" s="69"/>
      <c r="E45" s="96">
        <f>E44*5/100</f>
        <v>4.9333333333333336</v>
      </c>
      <c r="F45" s="69"/>
      <c r="G45" s="96">
        <f>G44*5/100</f>
        <v>4.5666666666666664</v>
      </c>
      <c r="H45" s="69"/>
      <c r="I45" s="96">
        <f>I44*5/100</f>
        <v>5</v>
      </c>
      <c r="J45" s="69"/>
      <c r="K45" s="96">
        <f>K44*5/100</f>
        <v>4.9666666666666659</v>
      </c>
      <c r="L45" s="69"/>
      <c r="M45" s="96">
        <f>M44*5/100</f>
        <v>4.9333333333333336</v>
      </c>
      <c r="N45" s="70"/>
      <c r="O45" s="96">
        <f>O44*5/100</f>
        <v>4.3666666666666663</v>
      </c>
      <c r="P45" s="70"/>
      <c r="Q45" s="96">
        <f>Q44*5/100</f>
        <v>4.4000000000000004</v>
      </c>
      <c r="R45" s="70"/>
      <c r="S45" s="96">
        <f>S44*5/100</f>
        <v>4.9333333333333336</v>
      </c>
      <c r="T45" s="70"/>
    </row>
    <row r="46" spans="1:20" ht="24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3"/>
    </row>
    <row r="47" spans="1:20" ht="27">
      <c r="A47" s="125" t="s">
        <v>36</v>
      </c>
      <c r="B47" s="125"/>
      <c r="C47" s="71">
        <f>SUM(C44:T44)/9</f>
        <v>95.481481481481467</v>
      </c>
      <c r="D47" s="72" t="s">
        <v>37</v>
      </c>
      <c r="E47" s="64"/>
      <c r="F47" s="64"/>
      <c r="G47" s="64"/>
      <c r="H47" s="64"/>
      <c r="I47" s="64"/>
      <c r="J47" s="64"/>
      <c r="K47" s="64"/>
      <c r="L47" s="64"/>
      <c r="M47" s="64"/>
      <c r="N47" s="63"/>
    </row>
    <row r="48" spans="1:20" ht="24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3"/>
    </row>
    <row r="49" spans="1:14" ht="27">
      <c r="A49" s="126" t="s">
        <v>38</v>
      </c>
      <c r="B49" s="126"/>
      <c r="C49" s="73">
        <f>((COUNTIF(C4:K24,6)/(C43*9)*100))</f>
        <v>0</v>
      </c>
      <c r="D49" s="74" t="s">
        <v>37</v>
      </c>
      <c r="E49" s="64"/>
      <c r="F49" s="64"/>
      <c r="G49" s="64"/>
      <c r="H49" s="64"/>
      <c r="I49" s="64"/>
      <c r="J49" s="64"/>
      <c r="K49" s="64"/>
      <c r="L49" s="64"/>
      <c r="M49" s="64"/>
      <c r="N49" s="63"/>
    </row>
    <row r="51" spans="1:14" ht="24">
      <c r="B51" s="88"/>
      <c r="E51" s="90"/>
    </row>
    <row r="52" spans="1:14" ht="24">
      <c r="B52" s="88"/>
      <c r="E52" s="90"/>
    </row>
    <row r="53" spans="1:14" ht="24">
      <c r="B53" s="88"/>
      <c r="E53" s="97"/>
    </row>
    <row r="54" spans="1:14" ht="24">
      <c r="B54" s="88"/>
      <c r="E54" s="90"/>
    </row>
    <row r="55" spans="1:14" ht="24">
      <c r="B55" s="88"/>
      <c r="E55" s="97"/>
    </row>
    <row r="56" spans="1:14" ht="24">
      <c r="B56" s="88"/>
      <c r="E56" s="90"/>
    </row>
    <row r="57" spans="1:14" ht="24">
      <c r="B57" s="88"/>
      <c r="E57" s="97"/>
    </row>
    <row r="99" spans="15:22" ht="24">
      <c r="O99" s="75" t="s">
        <v>17</v>
      </c>
      <c r="P99" s="63"/>
      <c r="Q99" s="63"/>
      <c r="R99" s="63"/>
      <c r="S99" s="63"/>
      <c r="T99" s="63"/>
      <c r="U99" s="63"/>
      <c r="V99" s="63"/>
    </row>
    <row r="100" spans="15:22" ht="24">
      <c r="O100" s="76">
        <v>6</v>
      </c>
      <c r="P100" s="63"/>
      <c r="Q100" s="63"/>
      <c r="R100" s="63"/>
      <c r="S100" s="63"/>
      <c r="T100" s="63"/>
      <c r="U100" s="63"/>
      <c r="V100" s="63"/>
    </row>
    <row r="101" spans="15:22" ht="24">
      <c r="O101" s="76"/>
      <c r="P101" s="63"/>
      <c r="Q101" s="63"/>
      <c r="R101" s="63"/>
      <c r="S101" s="63"/>
      <c r="T101" s="63"/>
      <c r="U101" s="63"/>
      <c r="V101" s="63"/>
    </row>
    <row r="102" spans="15:22" ht="24">
      <c r="O102" s="77">
        <f>D42</f>
        <v>0</v>
      </c>
      <c r="P102" s="63"/>
      <c r="Q102" s="63"/>
      <c r="R102" s="63"/>
      <c r="S102" s="63"/>
      <c r="T102" s="63"/>
      <c r="U102" s="63"/>
      <c r="V102" s="63"/>
    </row>
    <row r="103" spans="15:22" ht="24">
      <c r="O103" s="77">
        <f>F42</f>
        <v>0</v>
      </c>
      <c r="P103" s="63"/>
      <c r="Q103" s="63"/>
      <c r="R103" s="63"/>
      <c r="S103" s="63"/>
      <c r="T103" s="63"/>
      <c r="U103" s="63"/>
      <c r="V103" s="63"/>
    </row>
    <row r="104" spans="15:22" ht="24">
      <c r="O104" s="77">
        <f>H42</f>
        <v>0</v>
      </c>
      <c r="P104" s="63"/>
      <c r="Q104" s="63"/>
      <c r="R104" s="63"/>
      <c r="S104" s="63"/>
      <c r="T104" s="63"/>
      <c r="U104" s="63"/>
      <c r="V104" s="63"/>
    </row>
    <row r="105" spans="15:22" ht="24">
      <c r="O105" s="77">
        <f>J42</f>
        <v>0</v>
      </c>
      <c r="P105" s="63"/>
      <c r="Q105" s="63"/>
      <c r="R105" s="63"/>
      <c r="S105" s="63"/>
      <c r="T105" s="63"/>
      <c r="U105" s="63"/>
      <c r="V105" s="63"/>
    </row>
    <row r="106" spans="15:22" ht="24">
      <c r="O106" s="77">
        <f>L42</f>
        <v>0</v>
      </c>
      <c r="P106" s="63"/>
      <c r="Q106" s="63"/>
      <c r="R106" s="63"/>
      <c r="S106" s="63"/>
      <c r="T106" s="63"/>
      <c r="U106" s="63"/>
      <c r="V106" s="63"/>
    </row>
    <row r="107" spans="15:22" ht="24">
      <c r="O107" s="77">
        <f>N42</f>
        <v>0</v>
      </c>
      <c r="P107" s="63"/>
      <c r="Q107" s="63"/>
      <c r="R107" s="63"/>
      <c r="S107" s="63"/>
      <c r="T107" s="63"/>
      <c r="U107" s="63"/>
      <c r="V107" s="63"/>
    </row>
    <row r="108" spans="15:22" ht="24">
      <c r="O108" s="77">
        <f>P122</f>
        <v>0</v>
      </c>
      <c r="P108" s="63"/>
      <c r="Q108" s="63"/>
      <c r="R108" s="63"/>
      <c r="S108" s="63"/>
      <c r="T108" s="63"/>
      <c r="U108" s="63"/>
      <c r="V108" s="63"/>
    </row>
    <row r="109" spans="15:22" ht="24">
      <c r="O109" s="77"/>
      <c r="P109" s="63"/>
      <c r="Q109" s="63"/>
      <c r="R109" s="63"/>
      <c r="S109" s="63"/>
      <c r="T109" s="63"/>
      <c r="U109" s="63"/>
      <c r="V109" s="63"/>
    </row>
    <row r="110" spans="15:22" ht="24">
      <c r="O110" s="77">
        <f>P122</f>
        <v>0</v>
      </c>
      <c r="P110" s="63"/>
      <c r="Q110" s="63"/>
      <c r="R110" s="63"/>
      <c r="S110" s="63"/>
      <c r="T110" s="63"/>
      <c r="U110" s="63"/>
      <c r="V110" s="63"/>
    </row>
    <row r="111" spans="15:22" ht="24">
      <c r="O111" s="77">
        <f>R122</f>
        <v>0</v>
      </c>
      <c r="P111" s="63"/>
      <c r="Q111" s="63"/>
      <c r="R111" s="63"/>
      <c r="S111" s="63"/>
      <c r="T111" s="63"/>
      <c r="U111" s="63"/>
      <c r="V111" s="63"/>
    </row>
    <row r="112" spans="15:22" ht="24">
      <c r="O112" s="77">
        <f>T122</f>
        <v>0</v>
      </c>
      <c r="P112" s="63"/>
      <c r="Q112" s="63"/>
      <c r="R112" s="63"/>
      <c r="S112" s="63"/>
      <c r="T112" s="63"/>
      <c r="U112" s="63"/>
      <c r="V112" s="63"/>
    </row>
    <row r="113" spans="15:22" ht="24">
      <c r="O113" s="77">
        <f>V122</f>
        <v>0</v>
      </c>
      <c r="P113" s="63"/>
      <c r="Q113" s="63"/>
      <c r="R113" s="63"/>
      <c r="S113" s="63"/>
      <c r="T113" s="63"/>
      <c r="U113" s="63"/>
      <c r="V113" s="63"/>
    </row>
    <row r="114" spans="15:22" ht="24">
      <c r="O114" s="63"/>
      <c r="P114" s="63"/>
      <c r="Q114" s="63"/>
      <c r="R114" s="63"/>
      <c r="S114" s="63"/>
      <c r="T114" s="63"/>
      <c r="U114" s="63"/>
      <c r="V114" s="63"/>
    </row>
    <row r="115" spans="15:22" ht="24">
      <c r="O115" s="123" t="s">
        <v>11</v>
      </c>
      <c r="P115" s="123"/>
      <c r="Q115" s="123"/>
      <c r="R115" s="123"/>
      <c r="S115" s="123"/>
      <c r="T115" s="123"/>
      <c r="U115" s="123" t="s">
        <v>12</v>
      </c>
      <c r="V115" s="123"/>
    </row>
    <row r="116" spans="15:22" ht="24">
      <c r="O116" s="123">
        <v>3.1</v>
      </c>
      <c r="P116" s="123"/>
      <c r="Q116" s="123">
        <v>3.2</v>
      </c>
      <c r="R116" s="123"/>
      <c r="S116" s="123">
        <v>3.3</v>
      </c>
      <c r="T116" s="123"/>
      <c r="U116" s="123"/>
      <c r="V116" s="123"/>
    </row>
    <row r="117" spans="15:22" ht="24">
      <c r="O117" s="66">
        <f>COUNTIF(I4:I33,5)</f>
        <v>11</v>
      </c>
      <c r="P117" s="67">
        <f>O117*100</f>
        <v>1100</v>
      </c>
      <c r="Q117" s="66">
        <f>COUNTIF(J4:J33,5)</f>
        <v>12</v>
      </c>
      <c r="R117" s="67">
        <f>Q117*100</f>
        <v>1200</v>
      </c>
      <c r="S117" s="66">
        <f>COUNTIF(K4:K33,5)</f>
        <v>28</v>
      </c>
      <c r="T117" s="67">
        <f>S117*100</f>
        <v>2800</v>
      </c>
      <c r="U117" s="66">
        <f>COUNTIF(L4:L33,5)</f>
        <v>0</v>
      </c>
      <c r="V117" s="67">
        <f>U117*100</f>
        <v>0</v>
      </c>
    </row>
    <row r="118" spans="15:22" ht="24">
      <c r="O118" s="66">
        <f>COUNTIF(I4:I33,4)</f>
        <v>19</v>
      </c>
      <c r="P118" s="67">
        <f>O118*80</f>
        <v>1520</v>
      </c>
      <c r="Q118" s="66">
        <f>COUNTIF(J4:J33,4)</f>
        <v>18</v>
      </c>
      <c r="R118" s="67">
        <f>Q118*80</f>
        <v>1440</v>
      </c>
      <c r="S118" s="66">
        <f>COUNTIF(K4:K33,4)</f>
        <v>2</v>
      </c>
      <c r="T118" s="67">
        <f>S118*80</f>
        <v>160</v>
      </c>
      <c r="U118" s="66">
        <f>COUNTIF(L4:L33,4)</f>
        <v>0</v>
      </c>
      <c r="V118" s="67">
        <f>U118*80</f>
        <v>0</v>
      </c>
    </row>
    <row r="119" spans="15:22" ht="24">
      <c r="O119" s="66">
        <f>COUNTIF(I4:I33,3)</f>
        <v>0</v>
      </c>
      <c r="P119" s="67">
        <f>O119*60</f>
        <v>0</v>
      </c>
      <c r="Q119" s="66">
        <f>COUNTIF(J4:J33,3)</f>
        <v>0</v>
      </c>
      <c r="R119" s="67">
        <f>Q119*60</f>
        <v>0</v>
      </c>
      <c r="S119" s="66">
        <f>COUNTIF(K4:K33,3)</f>
        <v>0</v>
      </c>
      <c r="T119" s="67">
        <f>S119*60</f>
        <v>0</v>
      </c>
      <c r="U119" s="66">
        <f>COUNTIF(L4:L33,3)</f>
        <v>0</v>
      </c>
      <c r="V119" s="67">
        <f>U119*60</f>
        <v>0</v>
      </c>
    </row>
    <row r="120" spans="15:22" ht="24">
      <c r="O120" s="66">
        <f>COUNTIF(I4:I33,2)</f>
        <v>0</v>
      </c>
      <c r="P120" s="67">
        <f>O120*40</f>
        <v>0</v>
      </c>
      <c r="Q120" s="66">
        <f>COUNTIF(J4:J33,2)</f>
        <v>0</v>
      </c>
      <c r="R120" s="67">
        <f>Q120*40</f>
        <v>0</v>
      </c>
      <c r="S120" s="66">
        <f>COUNTIF(K4:K33,2)</f>
        <v>0</v>
      </c>
      <c r="T120" s="67">
        <f>S120*40</f>
        <v>0</v>
      </c>
      <c r="U120" s="66">
        <f>COUNTIF(L4:L33,2)</f>
        <v>0</v>
      </c>
      <c r="V120" s="67">
        <f>U120*40</f>
        <v>0</v>
      </c>
    </row>
    <row r="121" spans="15:22" ht="24">
      <c r="O121" s="66">
        <f>COUNTIF(I4:I33,1)</f>
        <v>0</v>
      </c>
      <c r="P121" s="67">
        <f>O121*20</f>
        <v>0</v>
      </c>
      <c r="Q121" s="66">
        <f>COUNTIF(J4:J33,1)</f>
        <v>0</v>
      </c>
      <c r="R121" s="67">
        <f>Q121*20</f>
        <v>0</v>
      </c>
      <c r="S121" s="66">
        <f>COUNTIF(K4:K33,1)</f>
        <v>0</v>
      </c>
      <c r="T121" s="67">
        <f>S121*20</f>
        <v>0</v>
      </c>
      <c r="U121" s="66">
        <f>COUNTIF(L4:L33,1)</f>
        <v>30</v>
      </c>
      <c r="V121" s="67">
        <f>U121*20</f>
        <v>600</v>
      </c>
    </row>
    <row r="122" spans="15:22" ht="24">
      <c r="O122" s="66">
        <f>COUNTIF(I4:I33,6)</f>
        <v>0</v>
      </c>
      <c r="P122" s="67">
        <f>(O122/O123)*100</f>
        <v>0</v>
      </c>
      <c r="Q122" s="66">
        <f>COUNTIF(J4:J33,6)</f>
        <v>0</v>
      </c>
      <c r="R122" s="67">
        <f>(Q122/Q123)*100</f>
        <v>0</v>
      </c>
      <c r="S122" s="66">
        <f>COUNTIF(K4:K33,6)</f>
        <v>0</v>
      </c>
      <c r="T122" s="67">
        <f>(S122/S123)*100</f>
        <v>0</v>
      </c>
      <c r="U122" s="66">
        <f>COUNTIF(L4:L33,6)</f>
        <v>0</v>
      </c>
      <c r="V122" s="67">
        <f>(U122/U123)*100</f>
        <v>0</v>
      </c>
    </row>
    <row r="123" spans="15:22" ht="24">
      <c r="O123" s="68">
        <f>SUM(O117:O122)</f>
        <v>30</v>
      </c>
      <c r="P123" s="70">
        <f>SUM(P117:P121)</f>
        <v>2620</v>
      </c>
      <c r="Q123" s="68">
        <f>SUM(Q117:Q122)</f>
        <v>30</v>
      </c>
      <c r="R123" s="70">
        <f>SUM(R117:R121)</f>
        <v>2640</v>
      </c>
      <c r="S123" s="68">
        <f>SUM(S117:S122)</f>
        <v>30</v>
      </c>
      <c r="T123" s="70">
        <f>SUM(T117:T121)</f>
        <v>2960</v>
      </c>
      <c r="U123" s="68">
        <f>SUM(U117:U122)</f>
        <v>30</v>
      </c>
      <c r="V123" s="70">
        <f>SUM(V117:V121)</f>
        <v>600</v>
      </c>
    </row>
    <row r="124" spans="15:22" ht="24">
      <c r="O124" s="124">
        <f>P123/O123-O122</f>
        <v>87.333333333333329</v>
      </c>
      <c r="P124" s="124"/>
      <c r="Q124" s="124">
        <f>R123/Q123-Q122</f>
        <v>88</v>
      </c>
      <c r="R124" s="124"/>
      <c r="S124" s="124">
        <f>T123/S123-S122</f>
        <v>98.666666666666671</v>
      </c>
      <c r="T124" s="124"/>
      <c r="U124" s="124">
        <f>V123/U123-U122</f>
        <v>20</v>
      </c>
      <c r="V124" s="124"/>
    </row>
    <row r="125" spans="15:22" ht="24">
      <c r="O125" s="63"/>
      <c r="P125" s="63"/>
      <c r="Q125" s="63"/>
      <c r="R125" s="63"/>
      <c r="S125" s="63"/>
      <c r="T125" s="63"/>
      <c r="U125" s="63"/>
      <c r="V125" s="63"/>
    </row>
    <row r="126" spans="15:22" ht="24">
      <c r="O126" s="63"/>
      <c r="P126" s="63"/>
      <c r="Q126" s="63"/>
      <c r="R126" s="63"/>
      <c r="S126" s="63"/>
      <c r="T126" s="63"/>
      <c r="U126" s="63"/>
      <c r="V126" s="63"/>
    </row>
    <row r="127" spans="15:22" ht="24">
      <c r="O127" s="63"/>
      <c r="P127" s="63"/>
      <c r="Q127" s="63"/>
      <c r="R127" s="63"/>
      <c r="S127" s="63"/>
      <c r="T127" s="63"/>
      <c r="U127" s="63"/>
      <c r="V127" s="63"/>
    </row>
    <row r="128" spans="15:22" ht="24">
      <c r="O128" s="63"/>
      <c r="P128" s="63"/>
      <c r="Q128" s="63"/>
      <c r="R128" s="63"/>
      <c r="S128" s="63"/>
      <c r="T128" s="63"/>
      <c r="U128" s="63"/>
      <c r="V128" s="63"/>
    </row>
  </sheetData>
  <mergeCells count="31">
    <mergeCell ref="A1:N1"/>
    <mergeCell ref="A2:A3"/>
    <mergeCell ref="B2:B3"/>
    <mergeCell ref="C2:E2"/>
    <mergeCell ref="F2:K2"/>
    <mergeCell ref="L2:L3"/>
    <mergeCell ref="M2:M3"/>
    <mergeCell ref="O36:P36"/>
    <mergeCell ref="Q36:R36"/>
    <mergeCell ref="S36:T36"/>
    <mergeCell ref="A47:B47"/>
    <mergeCell ref="A49:B49"/>
    <mergeCell ref="A35:A36"/>
    <mergeCell ref="B35:B36"/>
    <mergeCell ref="C35:H35"/>
    <mergeCell ref="I35:T35"/>
    <mergeCell ref="C36:D36"/>
    <mergeCell ref="E36:F36"/>
    <mergeCell ref="G36:H36"/>
    <mergeCell ref="I36:J36"/>
    <mergeCell ref="K36:L36"/>
    <mergeCell ref="M36:N36"/>
    <mergeCell ref="U115:V116"/>
    <mergeCell ref="O116:P116"/>
    <mergeCell ref="Q116:R116"/>
    <mergeCell ref="S116:T116"/>
    <mergeCell ref="O124:P124"/>
    <mergeCell ref="Q124:R124"/>
    <mergeCell ref="S124:T124"/>
    <mergeCell ref="U124:V124"/>
    <mergeCell ref="O115:T1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C278F-0E3E-4897-800F-54ECBCC575EA}">
  <dimension ref="A1:X128"/>
  <sheetViews>
    <sheetView topLeftCell="A10" workbookViewId="0">
      <selection activeCell="A33" sqref="A33"/>
    </sheetView>
  </sheetViews>
  <sheetFormatPr defaultColWidth="9.140625" defaultRowHeight="17.25"/>
  <cols>
    <col min="1" max="1" width="11.7109375" style="53" customWidth="1"/>
    <col min="2" max="2" width="12.7109375" style="53" customWidth="1"/>
    <col min="3" max="8" width="8" style="53" customWidth="1"/>
    <col min="9" max="9" width="11" style="53" customWidth="1"/>
    <col min="10" max="10" width="10.140625" style="53" customWidth="1"/>
    <col min="11" max="11" width="10.28515625" style="53" customWidth="1"/>
    <col min="12" max="14" width="22.5703125" style="53" customWidth="1"/>
    <col min="15" max="22" width="10.140625" style="53" customWidth="1"/>
    <col min="23" max="16384" width="9.140625" style="53"/>
  </cols>
  <sheetData>
    <row r="1" spans="1:14" ht="27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5"/>
    </row>
    <row r="2" spans="1:14" ht="69.75" customHeight="1">
      <c r="A2" s="136" t="s">
        <v>2</v>
      </c>
      <c r="B2" s="136" t="s">
        <v>3</v>
      </c>
      <c r="C2" s="138" t="s">
        <v>85</v>
      </c>
      <c r="D2" s="139"/>
      <c r="E2" s="140"/>
      <c r="F2" s="141" t="s">
        <v>86</v>
      </c>
      <c r="G2" s="142"/>
      <c r="H2" s="142"/>
      <c r="I2" s="142"/>
      <c r="J2" s="142"/>
      <c r="K2" s="143"/>
      <c r="L2" s="144" t="s">
        <v>87</v>
      </c>
      <c r="M2" s="146" t="s">
        <v>88</v>
      </c>
    </row>
    <row r="3" spans="1:14" ht="24">
      <c r="A3" s="137"/>
      <c r="B3" s="137"/>
      <c r="C3" s="54">
        <v>1</v>
      </c>
      <c r="D3" s="54">
        <v>2</v>
      </c>
      <c r="E3" s="54">
        <v>3</v>
      </c>
      <c r="F3" s="54">
        <v>4</v>
      </c>
      <c r="G3" s="54">
        <v>5</v>
      </c>
      <c r="H3" s="54">
        <v>6</v>
      </c>
      <c r="I3" s="54">
        <v>7</v>
      </c>
      <c r="J3" s="54">
        <v>8</v>
      </c>
      <c r="K3" s="54">
        <v>9</v>
      </c>
      <c r="L3" s="145"/>
      <c r="M3" s="146"/>
      <c r="N3" s="55"/>
    </row>
    <row r="4" spans="1:14" ht="21.75">
      <c r="A4" s="56">
        <v>6575</v>
      </c>
      <c r="B4" s="57">
        <v>1</v>
      </c>
      <c r="C4" s="58">
        <v>5</v>
      </c>
      <c r="D4" s="59">
        <v>5</v>
      </c>
      <c r="E4" s="59">
        <v>5</v>
      </c>
      <c r="F4" s="59">
        <v>5</v>
      </c>
      <c r="G4" s="59">
        <v>5</v>
      </c>
      <c r="H4" s="59">
        <v>5</v>
      </c>
      <c r="I4" s="59">
        <v>5</v>
      </c>
      <c r="J4" s="59">
        <v>5</v>
      </c>
      <c r="K4" s="59">
        <v>5</v>
      </c>
      <c r="L4" s="60">
        <v>1</v>
      </c>
      <c r="M4" s="57">
        <v>1</v>
      </c>
      <c r="N4" s="61"/>
    </row>
    <row r="5" spans="1:14" ht="21.75">
      <c r="A5" s="56">
        <v>6575</v>
      </c>
      <c r="B5" s="57">
        <v>2</v>
      </c>
      <c r="C5" s="59">
        <v>5</v>
      </c>
      <c r="D5" s="59">
        <v>5</v>
      </c>
      <c r="E5" s="59">
        <v>4</v>
      </c>
      <c r="F5" s="59">
        <v>5</v>
      </c>
      <c r="G5" s="59">
        <v>5</v>
      </c>
      <c r="H5" s="59">
        <v>5</v>
      </c>
      <c r="I5" s="59">
        <v>5</v>
      </c>
      <c r="J5" s="59">
        <v>4</v>
      </c>
      <c r="K5" s="59">
        <v>5</v>
      </c>
      <c r="L5" s="59">
        <v>1</v>
      </c>
      <c r="M5" s="57">
        <v>1</v>
      </c>
      <c r="N5" s="61"/>
    </row>
    <row r="6" spans="1:14" ht="21.75">
      <c r="A6" s="56">
        <v>6575</v>
      </c>
      <c r="B6" s="57">
        <v>3</v>
      </c>
      <c r="C6" s="59">
        <v>5</v>
      </c>
      <c r="D6" s="59">
        <v>5</v>
      </c>
      <c r="E6" s="59">
        <v>5</v>
      </c>
      <c r="F6" s="59">
        <v>5</v>
      </c>
      <c r="G6" s="59">
        <v>5</v>
      </c>
      <c r="H6" s="59">
        <v>5</v>
      </c>
      <c r="I6" s="59">
        <v>5</v>
      </c>
      <c r="J6" s="59">
        <v>4</v>
      </c>
      <c r="K6" s="59">
        <v>5</v>
      </c>
      <c r="L6" s="59">
        <v>1</v>
      </c>
      <c r="M6" s="57">
        <v>1</v>
      </c>
      <c r="N6" s="61"/>
    </row>
    <row r="7" spans="1:14" ht="21.75">
      <c r="A7" s="56">
        <v>6575</v>
      </c>
      <c r="B7" s="57">
        <v>4</v>
      </c>
      <c r="C7" s="59">
        <v>5</v>
      </c>
      <c r="D7" s="59">
        <v>5</v>
      </c>
      <c r="E7" s="59">
        <v>5</v>
      </c>
      <c r="F7" s="59">
        <v>5</v>
      </c>
      <c r="G7" s="59">
        <v>5</v>
      </c>
      <c r="H7" s="59">
        <v>5</v>
      </c>
      <c r="I7" s="59">
        <v>5</v>
      </c>
      <c r="J7" s="59">
        <v>5</v>
      </c>
      <c r="K7" s="59">
        <v>5</v>
      </c>
      <c r="L7" s="59">
        <v>1</v>
      </c>
      <c r="M7" s="57">
        <v>1</v>
      </c>
      <c r="N7" s="61"/>
    </row>
    <row r="8" spans="1:14" ht="21.75">
      <c r="A8" s="56">
        <v>6575</v>
      </c>
      <c r="B8" s="57">
        <v>5</v>
      </c>
      <c r="C8" s="59">
        <v>5</v>
      </c>
      <c r="D8" s="59">
        <v>4</v>
      </c>
      <c r="E8" s="59">
        <v>4</v>
      </c>
      <c r="F8" s="59">
        <v>5</v>
      </c>
      <c r="G8" s="59">
        <v>5</v>
      </c>
      <c r="H8" s="59">
        <v>5</v>
      </c>
      <c r="I8" s="59">
        <v>5</v>
      </c>
      <c r="J8" s="59">
        <v>4</v>
      </c>
      <c r="K8" s="59">
        <v>5</v>
      </c>
      <c r="L8" s="59">
        <v>1</v>
      </c>
      <c r="M8" s="57">
        <v>1</v>
      </c>
      <c r="N8" s="61"/>
    </row>
    <row r="9" spans="1:14" ht="21.75">
      <c r="A9" s="56">
        <v>6575</v>
      </c>
      <c r="B9" s="57">
        <v>6</v>
      </c>
      <c r="C9" s="59">
        <v>4</v>
      </c>
      <c r="D9" s="59">
        <v>5</v>
      </c>
      <c r="E9" s="59">
        <v>4</v>
      </c>
      <c r="F9" s="59">
        <v>5</v>
      </c>
      <c r="G9" s="59">
        <v>5</v>
      </c>
      <c r="H9" s="59">
        <v>5</v>
      </c>
      <c r="I9" s="59">
        <v>5</v>
      </c>
      <c r="J9" s="59">
        <v>5</v>
      </c>
      <c r="K9" s="59">
        <v>5</v>
      </c>
      <c r="L9" s="59">
        <v>1</v>
      </c>
      <c r="M9" s="57">
        <v>1</v>
      </c>
      <c r="N9" s="61"/>
    </row>
    <row r="10" spans="1:14" ht="21.75">
      <c r="A10" s="56">
        <v>6575</v>
      </c>
      <c r="B10" s="57">
        <v>7</v>
      </c>
      <c r="C10" s="59">
        <v>5</v>
      </c>
      <c r="D10" s="59">
        <v>5</v>
      </c>
      <c r="E10" s="59">
        <v>5</v>
      </c>
      <c r="F10" s="59">
        <v>4</v>
      </c>
      <c r="G10" s="59">
        <v>5</v>
      </c>
      <c r="H10" s="59">
        <v>5</v>
      </c>
      <c r="I10" s="59">
        <v>5</v>
      </c>
      <c r="J10" s="59">
        <v>5</v>
      </c>
      <c r="K10" s="59">
        <v>5</v>
      </c>
      <c r="L10" s="59">
        <v>1</v>
      </c>
      <c r="M10" s="57">
        <v>1</v>
      </c>
      <c r="N10" s="61"/>
    </row>
    <row r="11" spans="1:14" ht="21.75">
      <c r="A11" s="56">
        <v>6575</v>
      </c>
      <c r="B11" s="57">
        <v>8</v>
      </c>
      <c r="C11" s="59">
        <v>5</v>
      </c>
      <c r="D11" s="59">
        <v>5</v>
      </c>
      <c r="E11" s="59">
        <v>5</v>
      </c>
      <c r="F11" s="59">
        <v>5</v>
      </c>
      <c r="G11" s="59">
        <v>5</v>
      </c>
      <c r="H11" s="59">
        <v>5</v>
      </c>
      <c r="I11" s="59">
        <v>4</v>
      </c>
      <c r="J11" s="59">
        <v>5</v>
      </c>
      <c r="K11" s="59">
        <v>5</v>
      </c>
      <c r="L11" s="59">
        <v>1</v>
      </c>
      <c r="M11" s="57">
        <v>1</v>
      </c>
      <c r="N11" s="61"/>
    </row>
    <row r="12" spans="1:14" ht="21.75">
      <c r="A12" s="56">
        <v>6575</v>
      </c>
      <c r="B12" s="57">
        <v>9</v>
      </c>
      <c r="C12" s="59">
        <v>5</v>
      </c>
      <c r="D12" s="59">
        <v>5</v>
      </c>
      <c r="E12" s="59">
        <v>5</v>
      </c>
      <c r="F12" s="59">
        <v>5</v>
      </c>
      <c r="G12" s="59">
        <v>5</v>
      </c>
      <c r="H12" s="59">
        <v>5</v>
      </c>
      <c r="I12" s="59">
        <v>5</v>
      </c>
      <c r="J12" s="59">
        <v>5</v>
      </c>
      <c r="K12" s="59">
        <v>5</v>
      </c>
      <c r="L12" s="59">
        <v>1</v>
      </c>
      <c r="M12" s="57">
        <v>2</v>
      </c>
      <c r="N12" s="61"/>
    </row>
    <row r="13" spans="1:14" ht="21.75">
      <c r="A13" s="56">
        <v>6575</v>
      </c>
      <c r="B13" s="57">
        <v>10</v>
      </c>
      <c r="C13" s="59">
        <v>5</v>
      </c>
      <c r="D13" s="59">
        <v>5</v>
      </c>
      <c r="E13" s="59">
        <v>5</v>
      </c>
      <c r="F13" s="59">
        <v>5</v>
      </c>
      <c r="G13" s="59">
        <v>5</v>
      </c>
      <c r="H13" s="59">
        <v>5</v>
      </c>
      <c r="I13" s="59">
        <v>4</v>
      </c>
      <c r="J13" s="59">
        <v>5</v>
      </c>
      <c r="K13" s="59">
        <v>5</v>
      </c>
      <c r="L13" s="59">
        <v>1</v>
      </c>
      <c r="M13" s="57">
        <v>1</v>
      </c>
      <c r="N13" s="61"/>
    </row>
    <row r="14" spans="1:14" ht="21.75">
      <c r="A14" s="56">
        <v>6575</v>
      </c>
      <c r="B14" s="57">
        <v>11</v>
      </c>
      <c r="C14" s="59">
        <v>5</v>
      </c>
      <c r="D14" s="59">
        <v>5</v>
      </c>
      <c r="E14" s="59">
        <v>5</v>
      </c>
      <c r="F14" s="59">
        <v>5</v>
      </c>
      <c r="G14" s="59">
        <v>5</v>
      </c>
      <c r="H14" s="59">
        <v>5</v>
      </c>
      <c r="I14" s="59">
        <v>4</v>
      </c>
      <c r="J14" s="59">
        <v>4</v>
      </c>
      <c r="K14" s="59">
        <v>5</v>
      </c>
      <c r="L14" s="59">
        <v>1</v>
      </c>
      <c r="M14" s="57">
        <v>1</v>
      </c>
      <c r="N14" s="61"/>
    </row>
    <row r="15" spans="1:14" ht="21.75">
      <c r="A15" s="56">
        <v>6575</v>
      </c>
      <c r="B15" s="57">
        <v>12</v>
      </c>
      <c r="C15" s="59">
        <v>5</v>
      </c>
      <c r="D15" s="59">
        <v>5</v>
      </c>
      <c r="E15" s="59">
        <v>5</v>
      </c>
      <c r="F15" s="59">
        <v>5</v>
      </c>
      <c r="G15" s="59">
        <v>5</v>
      </c>
      <c r="H15" s="59">
        <v>5</v>
      </c>
      <c r="I15" s="59">
        <v>5</v>
      </c>
      <c r="J15" s="59">
        <v>5</v>
      </c>
      <c r="K15" s="59">
        <v>5</v>
      </c>
      <c r="L15" s="59">
        <v>1</v>
      </c>
      <c r="M15" s="57">
        <v>1</v>
      </c>
      <c r="N15" s="61"/>
    </row>
    <row r="16" spans="1:14" ht="21.75">
      <c r="A16" s="56">
        <v>6575</v>
      </c>
      <c r="B16" s="57">
        <v>13</v>
      </c>
      <c r="C16" s="59">
        <v>4</v>
      </c>
      <c r="D16" s="59">
        <v>5</v>
      </c>
      <c r="E16" s="59">
        <v>4</v>
      </c>
      <c r="F16" s="59">
        <v>5</v>
      </c>
      <c r="G16" s="59">
        <v>5</v>
      </c>
      <c r="H16" s="59">
        <v>5</v>
      </c>
      <c r="I16" s="59">
        <v>4</v>
      </c>
      <c r="J16" s="59">
        <v>4</v>
      </c>
      <c r="K16" s="59">
        <v>5</v>
      </c>
      <c r="L16" s="59">
        <v>1</v>
      </c>
      <c r="M16" s="57">
        <v>1</v>
      </c>
      <c r="N16" s="61"/>
    </row>
    <row r="17" spans="1:24" ht="21.75">
      <c r="A17" s="56">
        <v>6575</v>
      </c>
      <c r="B17" s="57">
        <v>14</v>
      </c>
      <c r="C17" s="59">
        <v>5</v>
      </c>
      <c r="D17" s="59">
        <v>5</v>
      </c>
      <c r="E17" s="59">
        <v>5</v>
      </c>
      <c r="F17" s="59">
        <v>5</v>
      </c>
      <c r="G17" s="59">
        <v>5</v>
      </c>
      <c r="H17" s="59">
        <v>5</v>
      </c>
      <c r="I17" s="59">
        <v>5</v>
      </c>
      <c r="J17" s="59">
        <v>4</v>
      </c>
      <c r="K17" s="59">
        <v>5</v>
      </c>
      <c r="L17" s="59">
        <v>1</v>
      </c>
      <c r="M17" s="57">
        <v>1</v>
      </c>
      <c r="N17" s="61"/>
    </row>
    <row r="18" spans="1:24" ht="21.75">
      <c r="A18" s="56">
        <v>6575</v>
      </c>
      <c r="B18" s="57">
        <v>15</v>
      </c>
      <c r="C18" s="59">
        <v>5</v>
      </c>
      <c r="D18" s="59">
        <v>5</v>
      </c>
      <c r="E18" s="59">
        <v>4</v>
      </c>
      <c r="F18" s="59">
        <v>5</v>
      </c>
      <c r="G18" s="59">
        <v>5</v>
      </c>
      <c r="H18" s="59">
        <v>5</v>
      </c>
      <c r="I18" s="59">
        <v>5</v>
      </c>
      <c r="J18" s="59">
        <v>5</v>
      </c>
      <c r="K18" s="59">
        <v>5</v>
      </c>
      <c r="L18" s="59">
        <v>1</v>
      </c>
      <c r="M18" s="57">
        <v>1</v>
      </c>
      <c r="N18" s="61"/>
    </row>
    <row r="19" spans="1:24" ht="21.75">
      <c r="A19" s="56">
        <v>6575</v>
      </c>
      <c r="B19" s="57">
        <v>16</v>
      </c>
      <c r="C19" s="59">
        <v>4</v>
      </c>
      <c r="D19" s="59">
        <v>4</v>
      </c>
      <c r="E19" s="59">
        <v>4</v>
      </c>
      <c r="F19" s="59">
        <v>5</v>
      </c>
      <c r="G19" s="59">
        <v>5</v>
      </c>
      <c r="H19" s="59">
        <v>5</v>
      </c>
      <c r="I19" s="59">
        <v>5</v>
      </c>
      <c r="J19" s="59">
        <v>5</v>
      </c>
      <c r="K19" s="59">
        <v>5</v>
      </c>
      <c r="L19" s="59">
        <v>1</v>
      </c>
      <c r="M19" s="57">
        <v>1</v>
      </c>
      <c r="N19" s="61"/>
    </row>
    <row r="20" spans="1:24" ht="21.75">
      <c r="A20" s="56">
        <v>6575</v>
      </c>
      <c r="B20" s="57">
        <v>17</v>
      </c>
      <c r="C20" s="59">
        <v>5</v>
      </c>
      <c r="D20" s="59">
        <v>5</v>
      </c>
      <c r="E20" s="59">
        <v>4</v>
      </c>
      <c r="F20" s="59">
        <v>5</v>
      </c>
      <c r="G20" s="59">
        <v>5</v>
      </c>
      <c r="H20" s="59">
        <v>5</v>
      </c>
      <c r="I20" s="59">
        <v>4</v>
      </c>
      <c r="J20" s="59">
        <v>4</v>
      </c>
      <c r="K20" s="59">
        <v>5</v>
      </c>
      <c r="L20" s="59">
        <v>1</v>
      </c>
      <c r="M20" s="57">
        <v>1</v>
      </c>
      <c r="N20" s="61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21.75">
      <c r="A21" s="56">
        <v>6575</v>
      </c>
      <c r="B21" s="57">
        <v>18</v>
      </c>
      <c r="C21" s="59">
        <v>5</v>
      </c>
      <c r="D21" s="59">
        <v>5</v>
      </c>
      <c r="E21" s="59">
        <v>5</v>
      </c>
      <c r="F21" s="59">
        <v>5</v>
      </c>
      <c r="G21" s="59">
        <v>5</v>
      </c>
      <c r="H21" s="59">
        <v>5</v>
      </c>
      <c r="I21" s="59">
        <v>5</v>
      </c>
      <c r="J21" s="59">
        <v>5</v>
      </c>
      <c r="K21" s="59">
        <v>5</v>
      </c>
      <c r="L21" s="59">
        <v>1</v>
      </c>
      <c r="M21" s="57">
        <v>2</v>
      </c>
      <c r="N21" s="61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21.75">
      <c r="A22" s="56">
        <v>6575</v>
      </c>
      <c r="B22" s="57">
        <v>19</v>
      </c>
      <c r="C22" s="59">
        <v>5</v>
      </c>
      <c r="D22" s="59">
        <v>5</v>
      </c>
      <c r="E22" s="59">
        <v>5</v>
      </c>
      <c r="F22" s="59">
        <v>5</v>
      </c>
      <c r="G22" s="59">
        <v>5</v>
      </c>
      <c r="H22" s="59">
        <v>5</v>
      </c>
      <c r="I22" s="59">
        <v>4</v>
      </c>
      <c r="J22" s="59">
        <v>4</v>
      </c>
      <c r="K22" s="59">
        <v>5</v>
      </c>
      <c r="L22" s="59">
        <v>1</v>
      </c>
      <c r="M22" s="57">
        <v>1</v>
      </c>
      <c r="N22" s="61"/>
    </row>
    <row r="23" spans="1:24" ht="21.75">
      <c r="A23" s="56">
        <v>6575</v>
      </c>
      <c r="B23" s="57">
        <v>20</v>
      </c>
      <c r="C23" s="59">
        <v>5</v>
      </c>
      <c r="D23" s="59">
        <v>5</v>
      </c>
      <c r="E23" s="59">
        <v>5</v>
      </c>
      <c r="F23" s="59">
        <v>4</v>
      </c>
      <c r="G23" s="59">
        <v>5</v>
      </c>
      <c r="H23" s="59">
        <v>5</v>
      </c>
      <c r="I23" s="59">
        <v>5</v>
      </c>
      <c r="J23" s="59">
        <v>5</v>
      </c>
      <c r="K23" s="59">
        <v>5</v>
      </c>
      <c r="L23" s="59">
        <v>1</v>
      </c>
      <c r="M23" s="57">
        <v>1</v>
      </c>
      <c r="N23" s="61"/>
      <c r="P23" s="62"/>
      <c r="Q23" s="62"/>
    </row>
    <row r="24" spans="1:24" ht="21.75">
      <c r="A24" s="56">
        <v>6575</v>
      </c>
      <c r="B24" s="57">
        <v>21</v>
      </c>
      <c r="C24" s="59">
        <v>5</v>
      </c>
      <c r="D24" s="59">
        <v>5</v>
      </c>
      <c r="E24" s="59">
        <v>5</v>
      </c>
      <c r="F24" s="59">
        <v>5</v>
      </c>
      <c r="G24" s="59">
        <v>5</v>
      </c>
      <c r="H24" s="59">
        <v>5</v>
      </c>
      <c r="I24" s="59">
        <v>5</v>
      </c>
      <c r="J24" s="59">
        <v>5</v>
      </c>
      <c r="K24" s="59">
        <v>5</v>
      </c>
      <c r="L24" s="59">
        <v>1</v>
      </c>
      <c r="M24" s="57">
        <v>2</v>
      </c>
      <c r="N24" s="61"/>
      <c r="P24" s="62"/>
      <c r="Q24" s="62"/>
    </row>
    <row r="25" spans="1:24" ht="21.75">
      <c r="A25" s="56">
        <v>6575</v>
      </c>
      <c r="B25" s="57">
        <v>22</v>
      </c>
      <c r="C25" s="59">
        <v>5</v>
      </c>
      <c r="D25" s="59">
        <v>4</v>
      </c>
      <c r="E25" s="59">
        <v>5</v>
      </c>
      <c r="F25" s="59">
        <v>4</v>
      </c>
      <c r="G25" s="59">
        <v>5</v>
      </c>
      <c r="H25" s="59">
        <v>5</v>
      </c>
      <c r="I25" s="59">
        <v>5</v>
      </c>
      <c r="J25" s="59">
        <v>4</v>
      </c>
      <c r="K25" s="59">
        <v>4</v>
      </c>
      <c r="L25" s="59">
        <v>1</v>
      </c>
      <c r="M25" s="57">
        <v>1</v>
      </c>
      <c r="N25" s="61"/>
      <c r="P25" s="62"/>
      <c r="Q25" s="62"/>
    </row>
    <row r="26" spans="1:24" ht="21.75">
      <c r="A26" s="56">
        <v>6575</v>
      </c>
      <c r="B26" s="57">
        <v>23</v>
      </c>
      <c r="C26" s="59">
        <v>5</v>
      </c>
      <c r="D26" s="59">
        <v>5</v>
      </c>
      <c r="E26" s="59">
        <v>5</v>
      </c>
      <c r="F26" s="59">
        <v>5</v>
      </c>
      <c r="G26" s="59">
        <v>5</v>
      </c>
      <c r="H26" s="59">
        <v>5</v>
      </c>
      <c r="I26" s="59">
        <v>4</v>
      </c>
      <c r="J26" s="59">
        <v>4</v>
      </c>
      <c r="K26" s="59">
        <v>5</v>
      </c>
      <c r="L26" s="59">
        <v>1</v>
      </c>
      <c r="M26" s="57">
        <v>1</v>
      </c>
      <c r="N26" s="61"/>
      <c r="P26" s="62"/>
      <c r="Q26" s="62"/>
    </row>
    <row r="27" spans="1:24" ht="21.75">
      <c r="A27" s="56">
        <v>6575</v>
      </c>
      <c r="B27" s="57">
        <v>24</v>
      </c>
      <c r="C27" s="59">
        <v>5</v>
      </c>
      <c r="D27" s="59">
        <v>5</v>
      </c>
      <c r="E27" s="59">
        <v>5</v>
      </c>
      <c r="F27" s="59">
        <v>5</v>
      </c>
      <c r="G27" s="59">
        <v>5</v>
      </c>
      <c r="H27" s="59">
        <v>5</v>
      </c>
      <c r="I27" s="59">
        <v>5</v>
      </c>
      <c r="J27" s="59">
        <v>5</v>
      </c>
      <c r="K27" s="59">
        <v>5</v>
      </c>
      <c r="L27" s="59">
        <v>1</v>
      </c>
      <c r="M27" s="57">
        <v>1</v>
      </c>
      <c r="N27" s="61"/>
      <c r="P27" s="62"/>
      <c r="Q27" s="62"/>
    </row>
    <row r="28" spans="1:24" ht="21.75">
      <c r="A28" s="56">
        <v>6575</v>
      </c>
      <c r="B28" s="57">
        <v>25</v>
      </c>
      <c r="C28" s="59">
        <v>4</v>
      </c>
      <c r="D28" s="59">
        <v>5</v>
      </c>
      <c r="E28" s="59">
        <v>5</v>
      </c>
      <c r="F28" s="59">
        <v>4</v>
      </c>
      <c r="G28" s="59">
        <v>5</v>
      </c>
      <c r="H28" s="59">
        <v>5</v>
      </c>
      <c r="I28" s="59">
        <v>4</v>
      </c>
      <c r="J28" s="59">
        <v>4</v>
      </c>
      <c r="K28" s="59">
        <v>4</v>
      </c>
      <c r="L28" s="59">
        <v>1</v>
      </c>
      <c r="M28" s="57">
        <v>1</v>
      </c>
      <c r="N28" s="61"/>
      <c r="P28" s="62"/>
      <c r="Q28" s="62"/>
    </row>
    <row r="29" spans="1:24" ht="21.75">
      <c r="A29" s="56">
        <v>6575</v>
      </c>
      <c r="B29" s="57">
        <v>26</v>
      </c>
      <c r="C29" s="59">
        <v>5</v>
      </c>
      <c r="D29" s="59">
        <v>5</v>
      </c>
      <c r="E29" s="59">
        <v>4</v>
      </c>
      <c r="F29" s="59">
        <v>5</v>
      </c>
      <c r="G29" s="59">
        <v>5</v>
      </c>
      <c r="H29" s="59">
        <v>5</v>
      </c>
      <c r="I29" s="59">
        <v>5</v>
      </c>
      <c r="J29" s="59">
        <v>5</v>
      </c>
      <c r="K29" s="59">
        <v>5</v>
      </c>
      <c r="L29" s="59">
        <v>1</v>
      </c>
      <c r="M29" s="57">
        <v>1</v>
      </c>
      <c r="N29" s="61"/>
      <c r="P29" s="62"/>
      <c r="Q29" s="62"/>
    </row>
    <row r="30" spans="1:24" ht="21.75">
      <c r="A30" s="56">
        <v>6575</v>
      </c>
      <c r="B30" s="57">
        <v>27</v>
      </c>
      <c r="C30" s="59">
        <v>5</v>
      </c>
      <c r="D30" s="59">
        <v>5</v>
      </c>
      <c r="E30" s="59">
        <v>5</v>
      </c>
      <c r="F30" s="59">
        <v>4</v>
      </c>
      <c r="G30" s="59">
        <v>5</v>
      </c>
      <c r="H30" s="59">
        <v>5</v>
      </c>
      <c r="I30" s="59">
        <v>5</v>
      </c>
      <c r="J30" s="59">
        <v>5</v>
      </c>
      <c r="K30" s="59">
        <v>5</v>
      </c>
      <c r="L30" s="59">
        <v>1</v>
      </c>
      <c r="M30" s="57">
        <v>1</v>
      </c>
      <c r="N30" s="61"/>
      <c r="P30" s="62"/>
      <c r="Q30" s="62"/>
    </row>
    <row r="31" spans="1:24" ht="21.75">
      <c r="A31" s="56">
        <v>6575</v>
      </c>
      <c r="B31" s="57">
        <v>28</v>
      </c>
      <c r="C31" s="59">
        <v>5</v>
      </c>
      <c r="D31" s="59">
        <v>5</v>
      </c>
      <c r="E31" s="59">
        <v>5</v>
      </c>
      <c r="F31" s="59">
        <v>5</v>
      </c>
      <c r="G31" s="59">
        <v>5</v>
      </c>
      <c r="H31" s="59">
        <v>5</v>
      </c>
      <c r="I31" s="59">
        <v>4</v>
      </c>
      <c r="J31" s="59">
        <v>5</v>
      </c>
      <c r="K31" s="59">
        <v>5</v>
      </c>
      <c r="L31" s="59">
        <v>1</v>
      </c>
      <c r="M31" s="57">
        <v>1</v>
      </c>
      <c r="N31" s="61"/>
      <c r="P31" s="62"/>
      <c r="Q31" s="62"/>
    </row>
    <row r="32" spans="1:24" ht="21.75">
      <c r="A32" s="56">
        <v>6575</v>
      </c>
      <c r="B32" s="57">
        <v>29</v>
      </c>
      <c r="C32" s="59">
        <v>5</v>
      </c>
      <c r="D32" s="59">
        <v>5</v>
      </c>
      <c r="E32" s="59">
        <v>5</v>
      </c>
      <c r="F32" s="59">
        <v>5</v>
      </c>
      <c r="G32" s="59">
        <v>5</v>
      </c>
      <c r="H32" s="59">
        <v>5</v>
      </c>
      <c r="I32" s="59">
        <v>5</v>
      </c>
      <c r="J32" s="59">
        <v>5</v>
      </c>
      <c r="K32" s="59">
        <v>5</v>
      </c>
      <c r="L32" s="59">
        <v>1</v>
      </c>
      <c r="M32" s="57">
        <v>2</v>
      </c>
      <c r="N32" s="61"/>
      <c r="P32" s="62"/>
      <c r="Q32" s="62"/>
    </row>
    <row r="33" spans="1:20" ht="21.75">
      <c r="A33" s="56">
        <v>6575</v>
      </c>
      <c r="B33" s="57">
        <v>30</v>
      </c>
      <c r="C33" s="59">
        <v>5</v>
      </c>
      <c r="D33" s="59">
        <v>5</v>
      </c>
      <c r="E33" s="59">
        <v>5</v>
      </c>
      <c r="F33" s="59">
        <v>5</v>
      </c>
      <c r="G33" s="59">
        <v>5</v>
      </c>
      <c r="H33" s="59">
        <v>5</v>
      </c>
      <c r="I33" s="59">
        <v>5</v>
      </c>
      <c r="J33" s="59">
        <v>5</v>
      </c>
      <c r="K33" s="59">
        <v>5</v>
      </c>
      <c r="L33" s="59">
        <v>1</v>
      </c>
      <c r="M33" s="57">
        <v>1</v>
      </c>
      <c r="N33" s="61"/>
      <c r="P33" s="62"/>
      <c r="Q33" s="62"/>
    </row>
    <row r="34" spans="1:20" ht="24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3"/>
    </row>
    <row r="35" spans="1:20" ht="24" customHeight="1">
      <c r="A35" s="127" t="s">
        <v>32</v>
      </c>
      <c r="B35" s="129" t="s">
        <v>33</v>
      </c>
      <c r="C35" s="123" t="s">
        <v>89</v>
      </c>
      <c r="D35" s="123"/>
      <c r="E35" s="123"/>
      <c r="F35" s="123"/>
      <c r="G35" s="123"/>
      <c r="H35" s="123"/>
      <c r="I35" s="131" t="s">
        <v>90</v>
      </c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3"/>
    </row>
    <row r="36" spans="1:20" ht="51" customHeight="1">
      <c r="A36" s="128"/>
      <c r="B36" s="130"/>
      <c r="C36" s="123">
        <v>1</v>
      </c>
      <c r="D36" s="123"/>
      <c r="E36" s="123">
        <v>2</v>
      </c>
      <c r="F36" s="123"/>
      <c r="G36" s="123">
        <v>3</v>
      </c>
      <c r="H36" s="123">
        <v>2.1</v>
      </c>
      <c r="I36" s="123">
        <v>4</v>
      </c>
      <c r="J36" s="123">
        <v>2.2000000000000002</v>
      </c>
      <c r="K36" s="123">
        <v>5</v>
      </c>
      <c r="L36" s="123">
        <v>2.2999999999999998</v>
      </c>
      <c r="M36" s="123">
        <v>6</v>
      </c>
      <c r="N36" s="123"/>
      <c r="O36" s="123">
        <v>7</v>
      </c>
      <c r="P36" s="123"/>
      <c r="Q36" s="123">
        <v>8</v>
      </c>
      <c r="R36" s="123"/>
      <c r="S36" s="123">
        <v>9</v>
      </c>
      <c r="T36" s="123"/>
    </row>
    <row r="37" spans="1:20" ht="24">
      <c r="A37" s="65">
        <v>5</v>
      </c>
      <c r="B37" s="65">
        <v>100</v>
      </c>
      <c r="C37" s="66">
        <f>COUNTIF(C4:C33,5)</f>
        <v>26</v>
      </c>
      <c r="D37" s="67">
        <f>C37*100</f>
        <v>2600</v>
      </c>
      <c r="E37" s="66">
        <f>COUNTIF(D4:D33,5)</f>
        <v>27</v>
      </c>
      <c r="F37" s="67">
        <f>E37*100</f>
        <v>2700</v>
      </c>
      <c r="G37" s="66">
        <f>COUNTIF(E4:E33,5)</f>
        <v>22</v>
      </c>
      <c r="H37" s="67">
        <f>G37*100</f>
        <v>2200</v>
      </c>
      <c r="I37" s="66">
        <f>COUNTIF(F4:F33,5)</f>
        <v>25</v>
      </c>
      <c r="J37" s="67">
        <f>I37*100</f>
        <v>2500</v>
      </c>
      <c r="K37" s="66">
        <f>COUNTIF(G4:G33,5)</f>
        <v>30</v>
      </c>
      <c r="L37" s="67">
        <f>K37*100</f>
        <v>3000</v>
      </c>
      <c r="M37" s="66">
        <f>COUNTIF(H4:H33,5)</f>
        <v>30</v>
      </c>
      <c r="N37" s="67">
        <f>M37*100</f>
        <v>3000</v>
      </c>
      <c r="O37" s="66">
        <f>COUNTIF(I4:I33,5)</f>
        <v>21</v>
      </c>
      <c r="P37" s="67">
        <f>O37*100</f>
        <v>2100</v>
      </c>
      <c r="Q37" s="66">
        <f>COUNTIF(J4:J33,5)</f>
        <v>19</v>
      </c>
      <c r="R37" s="67">
        <f>Q37*100</f>
        <v>1900</v>
      </c>
      <c r="S37" s="66">
        <f>COUNTIF(K4:K33,5)</f>
        <v>28</v>
      </c>
      <c r="T37" s="67">
        <f>S37*100</f>
        <v>2800</v>
      </c>
    </row>
    <row r="38" spans="1:20" ht="24">
      <c r="A38" s="65">
        <v>4</v>
      </c>
      <c r="B38" s="65">
        <v>80</v>
      </c>
      <c r="C38" s="66">
        <f>COUNTIF(C4:C33,4)</f>
        <v>4</v>
      </c>
      <c r="D38" s="67">
        <f>C38*80</f>
        <v>320</v>
      </c>
      <c r="E38" s="66">
        <f>COUNTIF(D4:D33,4)</f>
        <v>3</v>
      </c>
      <c r="F38" s="67">
        <f>E38*80</f>
        <v>240</v>
      </c>
      <c r="G38" s="66">
        <f>COUNTIF(E4:E33,4)</f>
        <v>8</v>
      </c>
      <c r="H38" s="67">
        <f>G38*80</f>
        <v>640</v>
      </c>
      <c r="I38" s="66">
        <f>COUNTIF(F4:F33,4)</f>
        <v>5</v>
      </c>
      <c r="J38" s="67">
        <f>I38*80</f>
        <v>400</v>
      </c>
      <c r="K38" s="66">
        <f>COUNTIF(G4:G33,4)</f>
        <v>0</v>
      </c>
      <c r="L38" s="67">
        <f>K38*80</f>
        <v>0</v>
      </c>
      <c r="M38" s="66">
        <f>COUNTIF(H4:H33,4)</f>
        <v>0</v>
      </c>
      <c r="N38" s="67">
        <f>M38*80</f>
        <v>0</v>
      </c>
      <c r="O38" s="66">
        <f>COUNTIF(I4:I33,4)</f>
        <v>9</v>
      </c>
      <c r="P38" s="67">
        <f>O38*80</f>
        <v>720</v>
      </c>
      <c r="Q38" s="66">
        <f>COUNTIF(J4:J33,4)</f>
        <v>11</v>
      </c>
      <c r="R38" s="67">
        <f>Q38*80</f>
        <v>880</v>
      </c>
      <c r="S38" s="66">
        <f>COUNTIF(K4:K33,4)</f>
        <v>2</v>
      </c>
      <c r="T38" s="67">
        <f>S38*80</f>
        <v>160</v>
      </c>
    </row>
    <row r="39" spans="1:20" ht="24">
      <c r="A39" s="65">
        <v>3</v>
      </c>
      <c r="B39" s="65">
        <v>60</v>
      </c>
      <c r="C39" s="66">
        <f>COUNTIF(C4:C33,3)</f>
        <v>0</v>
      </c>
      <c r="D39" s="67">
        <f>C39*60</f>
        <v>0</v>
      </c>
      <c r="E39" s="66">
        <f>COUNTIF(D4:D33,3)</f>
        <v>0</v>
      </c>
      <c r="F39" s="67">
        <f>E39*60</f>
        <v>0</v>
      </c>
      <c r="G39" s="66">
        <f>COUNTIF(E4:E33,3)</f>
        <v>0</v>
      </c>
      <c r="H39" s="67">
        <f>G39*60</f>
        <v>0</v>
      </c>
      <c r="I39" s="66">
        <f>COUNTIF(F4:F33,3)</f>
        <v>0</v>
      </c>
      <c r="J39" s="67">
        <f>I39*60</f>
        <v>0</v>
      </c>
      <c r="K39" s="66">
        <f>COUNTIF(G4:G33,3)</f>
        <v>0</v>
      </c>
      <c r="L39" s="67">
        <f>K39*60</f>
        <v>0</v>
      </c>
      <c r="M39" s="66">
        <f>COUNTIF(H4:H33,3)</f>
        <v>0</v>
      </c>
      <c r="N39" s="67">
        <f>M39*60</f>
        <v>0</v>
      </c>
      <c r="O39" s="66">
        <f>COUNTIF(I4:I33,3)</f>
        <v>0</v>
      </c>
      <c r="P39" s="67">
        <f>O39*60</f>
        <v>0</v>
      </c>
      <c r="Q39" s="66">
        <f>COUNTIF(J4:J33,3)</f>
        <v>0</v>
      </c>
      <c r="R39" s="67">
        <f>Q39*60</f>
        <v>0</v>
      </c>
      <c r="S39" s="66">
        <f>COUNTIF(K4:K33,3)</f>
        <v>0</v>
      </c>
      <c r="T39" s="67">
        <f>S39*60</f>
        <v>0</v>
      </c>
    </row>
    <row r="40" spans="1:20" ht="24">
      <c r="A40" s="65">
        <v>2</v>
      </c>
      <c r="B40" s="65">
        <v>40</v>
      </c>
      <c r="C40" s="66">
        <f>COUNTIF(C4:C33,2)</f>
        <v>0</v>
      </c>
      <c r="D40" s="67">
        <f>C40*40</f>
        <v>0</v>
      </c>
      <c r="E40" s="66">
        <f>COUNTIF(D4:D33,2)</f>
        <v>0</v>
      </c>
      <c r="F40" s="67">
        <f>E40*40</f>
        <v>0</v>
      </c>
      <c r="G40" s="66">
        <f>COUNTIF(E4:E33,2)</f>
        <v>0</v>
      </c>
      <c r="H40" s="67">
        <f>G40*40</f>
        <v>0</v>
      </c>
      <c r="I40" s="66">
        <f>COUNTIF(F4:F33,2)</f>
        <v>0</v>
      </c>
      <c r="J40" s="67">
        <f>I40*40</f>
        <v>0</v>
      </c>
      <c r="K40" s="66">
        <f>COUNTIF(G4:G33,2)</f>
        <v>0</v>
      </c>
      <c r="L40" s="67">
        <f>K40*40</f>
        <v>0</v>
      </c>
      <c r="M40" s="66">
        <f>COUNTIF(H4:H33,2)</f>
        <v>0</v>
      </c>
      <c r="N40" s="67">
        <f>M40*40</f>
        <v>0</v>
      </c>
      <c r="O40" s="66">
        <f>COUNTIF(I4:I33,2)</f>
        <v>0</v>
      </c>
      <c r="P40" s="67">
        <f>O40*40</f>
        <v>0</v>
      </c>
      <c r="Q40" s="66">
        <f>COUNTIF(J4:J33,2)</f>
        <v>0</v>
      </c>
      <c r="R40" s="67">
        <f>Q40*40</f>
        <v>0</v>
      </c>
      <c r="S40" s="66">
        <f>COUNTIF(K4:K33,2)</f>
        <v>0</v>
      </c>
      <c r="T40" s="67">
        <f>S40*40</f>
        <v>0</v>
      </c>
    </row>
    <row r="41" spans="1:20" ht="24">
      <c r="A41" s="65">
        <v>1</v>
      </c>
      <c r="B41" s="65">
        <v>20</v>
      </c>
      <c r="C41" s="66">
        <f>COUNTIF(C4:C33,1)</f>
        <v>0</v>
      </c>
      <c r="D41" s="67">
        <f>C41*20</f>
        <v>0</v>
      </c>
      <c r="E41" s="66">
        <f>COUNTIF(D4:D33,1)</f>
        <v>0</v>
      </c>
      <c r="F41" s="67">
        <f>E41*20</f>
        <v>0</v>
      </c>
      <c r="G41" s="66">
        <f>COUNTIF(E4:E33,1)</f>
        <v>0</v>
      </c>
      <c r="H41" s="67">
        <f>G41*20</f>
        <v>0</v>
      </c>
      <c r="I41" s="66">
        <f>COUNTIF(F4:F33,1)</f>
        <v>0</v>
      </c>
      <c r="J41" s="67">
        <f>I41*20</f>
        <v>0</v>
      </c>
      <c r="K41" s="66">
        <f>COUNTIF(G4:G33,1)</f>
        <v>0</v>
      </c>
      <c r="L41" s="67">
        <f>K41*20</f>
        <v>0</v>
      </c>
      <c r="M41" s="66">
        <f>COUNTIF(H4:H33,1)</f>
        <v>0</v>
      </c>
      <c r="N41" s="67">
        <f>M41*20</f>
        <v>0</v>
      </c>
      <c r="O41" s="66">
        <f>COUNTIF(I4:I33,1)</f>
        <v>0</v>
      </c>
      <c r="P41" s="67">
        <f>O41*20</f>
        <v>0</v>
      </c>
      <c r="Q41" s="66">
        <f>COUNTIF(J4:J33,1)</f>
        <v>0</v>
      </c>
      <c r="R41" s="67">
        <f>Q41*20</f>
        <v>0</v>
      </c>
      <c r="S41" s="66">
        <f>COUNTIF(K4:K33,1)</f>
        <v>0</v>
      </c>
      <c r="T41" s="67">
        <f>S41*20</f>
        <v>0</v>
      </c>
    </row>
    <row r="42" spans="1:20" ht="24">
      <c r="A42" s="65">
        <v>6</v>
      </c>
      <c r="B42" s="65" t="s">
        <v>17</v>
      </c>
      <c r="C42" s="66">
        <f>COUNTIF(C4:C33,6)</f>
        <v>0</v>
      </c>
      <c r="D42" s="67">
        <f>(C42/C43)*100</f>
        <v>0</v>
      </c>
      <c r="E42" s="66">
        <f>COUNTIF(D4:D33,6)</f>
        <v>0</v>
      </c>
      <c r="F42" s="67">
        <f>(E42/E43)*100</f>
        <v>0</v>
      </c>
      <c r="G42" s="66">
        <f>COUNTIF(E4:E33,6)</f>
        <v>0</v>
      </c>
      <c r="H42" s="67">
        <f>(G42/G43)*100</f>
        <v>0</v>
      </c>
      <c r="I42" s="66">
        <f>COUNTIF(F4:F33,6)</f>
        <v>0</v>
      </c>
      <c r="J42" s="67">
        <f>(I42/I43)*100</f>
        <v>0</v>
      </c>
      <c r="K42" s="66">
        <f>COUNTIF(G4:G33,6)</f>
        <v>0</v>
      </c>
      <c r="L42" s="67">
        <f>(K42/K43)*100</f>
        <v>0</v>
      </c>
      <c r="M42" s="66">
        <f>COUNTIF(H4:H33,6)</f>
        <v>0</v>
      </c>
      <c r="N42" s="67">
        <f>(M42/M43)*100</f>
        <v>0</v>
      </c>
      <c r="O42" s="66">
        <f>COUNTIF(I4:I33,6)</f>
        <v>0</v>
      </c>
      <c r="P42" s="67">
        <f>(O42/O43)*100</f>
        <v>0</v>
      </c>
      <c r="Q42" s="66">
        <f>COUNTIF(J4:J33,6)</f>
        <v>0</v>
      </c>
      <c r="R42" s="67">
        <f>(Q42/Q43)*100</f>
        <v>0</v>
      </c>
      <c r="S42" s="66">
        <f>COUNTIF(K4:K33,6)</f>
        <v>0</v>
      </c>
      <c r="T42" s="67">
        <f>(S42/S43)*100</f>
        <v>0</v>
      </c>
    </row>
    <row r="43" spans="1:20" ht="24">
      <c r="A43" s="63"/>
      <c r="B43" s="64"/>
      <c r="C43" s="68">
        <f>SUM(C37:C42)</f>
        <v>30</v>
      </c>
      <c r="D43" s="69">
        <f>SUM(D37:D41)</f>
        <v>2920</v>
      </c>
      <c r="E43" s="68">
        <f>SUM(E37:E42)</f>
        <v>30</v>
      </c>
      <c r="F43" s="69">
        <f>SUM(F37:F41)</f>
        <v>2940</v>
      </c>
      <c r="G43" s="68">
        <f>SUM(G37:G42)</f>
        <v>30</v>
      </c>
      <c r="H43" s="69">
        <f t="shared" ref="H43:N43" si="0">SUM(H37:H41)</f>
        <v>2840</v>
      </c>
      <c r="I43" s="68">
        <f>SUM(I37:I42)</f>
        <v>30</v>
      </c>
      <c r="J43" s="69">
        <f t="shared" si="0"/>
        <v>2900</v>
      </c>
      <c r="K43" s="68">
        <f>SUM(K37:K42)</f>
        <v>30</v>
      </c>
      <c r="L43" s="69">
        <f t="shared" si="0"/>
        <v>3000</v>
      </c>
      <c r="M43" s="68">
        <f>SUM(M37:M42)</f>
        <v>30</v>
      </c>
      <c r="N43" s="70">
        <f t="shared" si="0"/>
        <v>3000</v>
      </c>
      <c r="O43" s="68">
        <f>SUM(O37:O42)</f>
        <v>30</v>
      </c>
      <c r="P43" s="70">
        <f>SUM(P37:P41)</f>
        <v>2820</v>
      </c>
      <c r="Q43" s="68">
        <f>SUM(Q37:Q42)</f>
        <v>30</v>
      </c>
      <c r="R43" s="70">
        <f>SUM(R37:R41)</f>
        <v>2780</v>
      </c>
      <c r="S43" s="68">
        <f>SUM(S37:S42)</f>
        <v>30</v>
      </c>
      <c r="T43" s="70">
        <f>SUM(T37:T41)</f>
        <v>2960</v>
      </c>
    </row>
    <row r="44" spans="1:20" ht="24">
      <c r="A44" s="63" t="s">
        <v>35</v>
      </c>
      <c r="B44" s="64"/>
      <c r="C44" s="68">
        <f>D43/C43-C42</f>
        <v>97.333333333333329</v>
      </c>
      <c r="D44" s="69"/>
      <c r="E44" s="68">
        <f>F43/E43-E42</f>
        <v>98</v>
      </c>
      <c r="F44" s="69"/>
      <c r="G44" s="68">
        <f>H43/G43-G42</f>
        <v>94.666666666666671</v>
      </c>
      <c r="H44" s="69"/>
      <c r="I44" s="68">
        <f>J43/I43-I42</f>
        <v>96.666666666666671</v>
      </c>
      <c r="J44" s="69"/>
      <c r="K44" s="68">
        <f>L43/K43-K42</f>
        <v>100</v>
      </c>
      <c r="L44" s="69"/>
      <c r="M44" s="68">
        <f>N43/M43-M42</f>
        <v>100</v>
      </c>
      <c r="N44" s="70"/>
      <c r="O44" s="68">
        <f>P43/O43-O42</f>
        <v>94</v>
      </c>
      <c r="P44" s="70"/>
      <c r="Q44" s="68">
        <f>R43/Q43-Q42</f>
        <v>92.666666666666671</v>
      </c>
      <c r="R44" s="70"/>
      <c r="S44" s="68">
        <f>T43/S43-S42</f>
        <v>98.666666666666671</v>
      </c>
      <c r="T44" s="70"/>
    </row>
    <row r="45" spans="1:20" ht="24">
      <c r="A45" s="63" t="s">
        <v>96</v>
      </c>
      <c r="B45" s="64"/>
      <c r="C45" s="96">
        <f>C44*5/100</f>
        <v>4.8666666666666663</v>
      </c>
      <c r="D45" s="69"/>
      <c r="E45" s="96">
        <f>E44*5/100</f>
        <v>4.9000000000000004</v>
      </c>
      <c r="F45" s="69"/>
      <c r="G45" s="96">
        <f>G44*5/100</f>
        <v>4.7333333333333334</v>
      </c>
      <c r="H45" s="69"/>
      <c r="I45" s="96">
        <f>I44*5/100</f>
        <v>4.8333333333333339</v>
      </c>
      <c r="J45" s="69"/>
      <c r="K45" s="96">
        <f>K44*5/100</f>
        <v>5</v>
      </c>
      <c r="L45" s="69"/>
      <c r="M45" s="96">
        <f>M44*5/100</f>
        <v>5</v>
      </c>
      <c r="N45" s="70"/>
      <c r="O45" s="96">
        <f>O44*5/100</f>
        <v>4.7</v>
      </c>
      <c r="P45" s="70"/>
      <c r="Q45" s="96">
        <f>Q44*5/100</f>
        <v>4.6333333333333337</v>
      </c>
      <c r="R45" s="70"/>
      <c r="S45" s="96">
        <f>S44*5/100</f>
        <v>4.9333333333333336</v>
      </c>
      <c r="T45" s="70"/>
    </row>
    <row r="46" spans="1:20" ht="24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3"/>
    </row>
    <row r="47" spans="1:20" ht="27">
      <c r="A47" s="125" t="s">
        <v>36</v>
      </c>
      <c r="B47" s="125"/>
      <c r="C47" s="71">
        <f>SUM(C44:T44)/9</f>
        <v>96.888888888888886</v>
      </c>
      <c r="D47" s="72" t="s">
        <v>37</v>
      </c>
      <c r="E47" s="64"/>
      <c r="F47" s="64"/>
      <c r="G47" s="64"/>
      <c r="H47" s="64"/>
      <c r="I47" s="64"/>
      <c r="J47" s="64"/>
      <c r="K47" s="64"/>
      <c r="L47" s="64"/>
      <c r="M47" s="64"/>
      <c r="N47" s="63"/>
    </row>
    <row r="48" spans="1:20" ht="24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3"/>
    </row>
    <row r="49" spans="1:14" ht="27">
      <c r="A49" s="126" t="s">
        <v>38</v>
      </c>
      <c r="B49" s="126"/>
      <c r="C49" s="73">
        <f>((COUNTIF(C4:K24,6)/(C43*9)*100))</f>
        <v>0</v>
      </c>
      <c r="D49" s="74" t="s">
        <v>37</v>
      </c>
      <c r="E49" s="64"/>
      <c r="F49" s="64"/>
      <c r="G49" s="64"/>
      <c r="H49" s="64"/>
      <c r="I49" s="64"/>
      <c r="J49" s="64"/>
      <c r="K49" s="64"/>
      <c r="L49" s="64"/>
      <c r="M49" s="64"/>
      <c r="N49" s="63"/>
    </row>
    <row r="51" spans="1:14" ht="24">
      <c r="B51" s="88"/>
      <c r="E51" s="90"/>
    </row>
    <row r="52" spans="1:14" ht="24">
      <c r="B52" s="88"/>
      <c r="E52" s="90"/>
    </row>
    <row r="53" spans="1:14" ht="24">
      <c r="B53" s="88"/>
      <c r="E53" s="90"/>
    </row>
    <row r="54" spans="1:14" ht="24">
      <c r="B54" s="88"/>
      <c r="E54" s="90"/>
    </row>
    <row r="55" spans="1:14" ht="24">
      <c r="B55" s="88"/>
      <c r="E55" s="97"/>
    </row>
    <row r="56" spans="1:14" ht="24">
      <c r="B56" s="88"/>
      <c r="E56" s="90"/>
    </row>
    <row r="57" spans="1:14" ht="24">
      <c r="B57" s="88"/>
      <c r="E57" s="97"/>
    </row>
    <row r="99" spans="15:22" ht="24">
      <c r="O99" s="75" t="s">
        <v>17</v>
      </c>
      <c r="P99" s="63"/>
      <c r="Q99" s="63"/>
      <c r="R99" s="63"/>
      <c r="S99" s="63"/>
      <c r="T99" s="63"/>
      <c r="U99" s="63"/>
      <c r="V99" s="63"/>
    </row>
    <row r="100" spans="15:22" ht="24">
      <c r="O100" s="76">
        <v>6</v>
      </c>
      <c r="P100" s="63"/>
      <c r="Q100" s="63"/>
      <c r="R100" s="63"/>
      <c r="S100" s="63"/>
      <c r="T100" s="63"/>
      <c r="U100" s="63"/>
      <c r="V100" s="63"/>
    </row>
    <row r="101" spans="15:22" ht="24">
      <c r="O101" s="76"/>
      <c r="P101" s="63"/>
      <c r="Q101" s="63"/>
      <c r="R101" s="63"/>
      <c r="S101" s="63"/>
      <c r="T101" s="63"/>
      <c r="U101" s="63"/>
      <c r="V101" s="63"/>
    </row>
    <row r="102" spans="15:22" ht="24">
      <c r="O102" s="77">
        <f>D42</f>
        <v>0</v>
      </c>
      <c r="P102" s="63"/>
      <c r="Q102" s="63"/>
      <c r="R102" s="63"/>
      <c r="S102" s="63"/>
      <c r="T102" s="63"/>
      <c r="U102" s="63"/>
      <c r="V102" s="63"/>
    </row>
    <row r="103" spans="15:22" ht="24">
      <c r="O103" s="77">
        <f>F42</f>
        <v>0</v>
      </c>
      <c r="P103" s="63"/>
      <c r="Q103" s="63"/>
      <c r="R103" s="63"/>
      <c r="S103" s="63"/>
      <c r="T103" s="63"/>
      <c r="U103" s="63"/>
      <c r="V103" s="63"/>
    </row>
    <row r="104" spans="15:22" ht="24">
      <c r="O104" s="77">
        <f>H42</f>
        <v>0</v>
      </c>
      <c r="P104" s="63"/>
      <c r="Q104" s="63"/>
      <c r="R104" s="63"/>
      <c r="S104" s="63"/>
      <c r="T104" s="63"/>
      <c r="U104" s="63"/>
      <c r="V104" s="63"/>
    </row>
    <row r="105" spans="15:22" ht="24">
      <c r="O105" s="77">
        <f>J42</f>
        <v>0</v>
      </c>
      <c r="P105" s="63"/>
      <c r="Q105" s="63"/>
      <c r="R105" s="63"/>
      <c r="S105" s="63"/>
      <c r="T105" s="63"/>
      <c r="U105" s="63"/>
      <c r="V105" s="63"/>
    </row>
    <row r="106" spans="15:22" ht="24">
      <c r="O106" s="77">
        <f>L42</f>
        <v>0</v>
      </c>
      <c r="P106" s="63"/>
      <c r="Q106" s="63"/>
      <c r="R106" s="63"/>
      <c r="S106" s="63"/>
      <c r="T106" s="63"/>
      <c r="U106" s="63"/>
      <c r="V106" s="63"/>
    </row>
    <row r="107" spans="15:22" ht="24">
      <c r="O107" s="77">
        <f>N42</f>
        <v>0</v>
      </c>
      <c r="P107" s="63"/>
      <c r="Q107" s="63"/>
      <c r="R107" s="63"/>
      <c r="S107" s="63"/>
      <c r="T107" s="63"/>
      <c r="U107" s="63"/>
      <c r="V107" s="63"/>
    </row>
    <row r="108" spans="15:22" ht="24">
      <c r="O108" s="77">
        <f>P122</f>
        <v>0</v>
      </c>
      <c r="P108" s="63"/>
      <c r="Q108" s="63"/>
      <c r="R108" s="63"/>
      <c r="S108" s="63"/>
      <c r="T108" s="63"/>
      <c r="U108" s="63"/>
      <c r="V108" s="63"/>
    </row>
    <row r="109" spans="15:22" ht="24">
      <c r="O109" s="77"/>
      <c r="P109" s="63"/>
      <c r="Q109" s="63"/>
      <c r="R109" s="63"/>
      <c r="S109" s="63"/>
      <c r="T109" s="63"/>
      <c r="U109" s="63"/>
      <c r="V109" s="63"/>
    </row>
    <row r="110" spans="15:22" ht="24">
      <c r="O110" s="77">
        <f>P122</f>
        <v>0</v>
      </c>
      <c r="P110" s="63"/>
      <c r="Q110" s="63"/>
      <c r="R110" s="63"/>
      <c r="S110" s="63"/>
      <c r="T110" s="63"/>
      <c r="U110" s="63"/>
      <c r="V110" s="63"/>
    </row>
    <row r="111" spans="15:22" ht="24">
      <c r="O111" s="77">
        <f>R122</f>
        <v>0</v>
      </c>
      <c r="P111" s="63"/>
      <c r="Q111" s="63"/>
      <c r="R111" s="63"/>
      <c r="S111" s="63"/>
      <c r="T111" s="63"/>
      <c r="U111" s="63"/>
      <c r="V111" s="63"/>
    </row>
    <row r="112" spans="15:22" ht="24">
      <c r="O112" s="77">
        <f>T122</f>
        <v>0</v>
      </c>
      <c r="P112" s="63"/>
      <c r="Q112" s="63"/>
      <c r="R112" s="63"/>
      <c r="S112" s="63"/>
      <c r="T112" s="63"/>
      <c r="U112" s="63"/>
      <c r="V112" s="63"/>
    </row>
    <row r="113" spans="15:22" ht="24">
      <c r="O113" s="77">
        <f>V122</f>
        <v>0</v>
      </c>
      <c r="P113" s="63"/>
      <c r="Q113" s="63"/>
      <c r="R113" s="63"/>
      <c r="S113" s="63"/>
      <c r="T113" s="63"/>
      <c r="U113" s="63"/>
      <c r="V113" s="63"/>
    </row>
    <row r="114" spans="15:22" ht="24">
      <c r="O114" s="63"/>
      <c r="P114" s="63"/>
      <c r="Q114" s="63"/>
      <c r="R114" s="63"/>
      <c r="S114" s="63"/>
      <c r="T114" s="63"/>
      <c r="U114" s="63"/>
      <c r="V114" s="63"/>
    </row>
    <row r="115" spans="15:22" ht="24">
      <c r="O115" s="123" t="s">
        <v>11</v>
      </c>
      <c r="P115" s="123"/>
      <c r="Q115" s="123"/>
      <c r="R115" s="123"/>
      <c r="S115" s="123"/>
      <c r="T115" s="123"/>
      <c r="U115" s="123" t="s">
        <v>12</v>
      </c>
      <c r="V115" s="123"/>
    </row>
    <row r="116" spans="15:22" ht="24">
      <c r="O116" s="123">
        <v>3.1</v>
      </c>
      <c r="P116" s="123"/>
      <c r="Q116" s="123">
        <v>3.2</v>
      </c>
      <c r="R116" s="123"/>
      <c r="S116" s="123">
        <v>3.3</v>
      </c>
      <c r="T116" s="123"/>
      <c r="U116" s="123"/>
      <c r="V116" s="123"/>
    </row>
    <row r="117" spans="15:22" ht="24">
      <c r="O117" s="66">
        <f>COUNTIF(I4:I33,5)</f>
        <v>21</v>
      </c>
      <c r="P117" s="67">
        <f>O117*100</f>
        <v>2100</v>
      </c>
      <c r="Q117" s="66">
        <f>COUNTIF(J4:J33,5)</f>
        <v>19</v>
      </c>
      <c r="R117" s="67">
        <f>Q117*100</f>
        <v>1900</v>
      </c>
      <c r="S117" s="66">
        <f>COUNTIF(K4:K33,5)</f>
        <v>28</v>
      </c>
      <c r="T117" s="67">
        <f>S117*100</f>
        <v>2800</v>
      </c>
      <c r="U117" s="66">
        <f>COUNTIF(L4:L33,5)</f>
        <v>0</v>
      </c>
      <c r="V117" s="67">
        <f>U117*100</f>
        <v>0</v>
      </c>
    </row>
    <row r="118" spans="15:22" ht="24">
      <c r="O118" s="66">
        <f>COUNTIF(I4:I33,4)</f>
        <v>9</v>
      </c>
      <c r="P118" s="67">
        <f>O118*80</f>
        <v>720</v>
      </c>
      <c r="Q118" s="66">
        <f>COUNTIF(J4:J33,4)</f>
        <v>11</v>
      </c>
      <c r="R118" s="67">
        <f>Q118*80</f>
        <v>880</v>
      </c>
      <c r="S118" s="66">
        <f>COUNTIF(K4:K33,4)</f>
        <v>2</v>
      </c>
      <c r="T118" s="67">
        <f>S118*80</f>
        <v>160</v>
      </c>
      <c r="U118" s="66">
        <f>COUNTIF(L4:L33,4)</f>
        <v>0</v>
      </c>
      <c r="V118" s="67">
        <f>U118*80</f>
        <v>0</v>
      </c>
    </row>
    <row r="119" spans="15:22" ht="24">
      <c r="O119" s="66">
        <f>COUNTIF(I4:I33,3)</f>
        <v>0</v>
      </c>
      <c r="P119" s="67">
        <f>O119*60</f>
        <v>0</v>
      </c>
      <c r="Q119" s="66">
        <f>COUNTIF(J4:J33,3)</f>
        <v>0</v>
      </c>
      <c r="R119" s="67">
        <f>Q119*60</f>
        <v>0</v>
      </c>
      <c r="S119" s="66">
        <f>COUNTIF(K4:K33,3)</f>
        <v>0</v>
      </c>
      <c r="T119" s="67">
        <f>S119*60</f>
        <v>0</v>
      </c>
      <c r="U119" s="66">
        <f>COUNTIF(L4:L33,3)</f>
        <v>0</v>
      </c>
      <c r="V119" s="67">
        <f>U119*60</f>
        <v>0</v>
      </c>
    </row>
    <row r="120" spans="15:22" ht="24">
      <c r="O120" s="66">
        <f>COUNTIF(I4:I33,2)</f>
        <v>0</v>
      </c>
      <c r="P120" s="67">
        <f>O120*40</f>
        <v>0</v>
      </c>
      <c r="Q120" s="66">
        <f>COUNTIF(J4:J33,2)</f>
        <v>0</v>
      </c>
      <c r="R120" s="67">
        <f>Q120*40</f>
        <v>0</v>
      </c>
      <c r="S120" s="66">
        <f>COUNTIF(K4:K33,2)</f>
        <v>0</v>
      </c>
      <c r="T120" s="67">
        <f>S120*40</f>
        <v>0</v>
      </c>
      <c r="U120" s="66">
        <f>COUNTIF(L4:L33,2)</f>
        <v>0</v>
      </c>
      <c r="V120" s="67">
        <f>U120*40</f>
        <v>0</v>
      </c>
    </row>
    <row r="121" spans="15:22" ht="24">
      <c r="O121" s="66">
        <f>COUNTIF(I4:I33,1)</f>
        <v>0</v>
      </c>
      <c r="P121" s="67">
        <f>O121*20</f>
        <v>0</v>
      </c>
      <c r="Q121" s="66">
        <f>COUNTIF(J4:J33,1)</f>
        <v>0</v>
      </c>
      <c r="R121" s="67">
        <f>Q121*20</f>
        <v>0</v>
      </c>
      <c r="S121" s="66">
        <f>COUNTIF(K4:K33,1)</f>
        <v>0</v>
      </c>
      <c r="T121" s="67">
        <f>S121*20</f>
        <v>0</v>
      </c>
      <c r="U121" s="66">
        <f>COUNTIF(L4:L33,1)</f>
        <v>30</v>
      </c>
      <c r="V121" s="67">
        <f>U121*20</f>
        <v>600</v>
      </c>
    </row>
    <row r="122" spans="15:22" ht="24">
      <c r="O122" s="66">
        <f>COUNTIF(I4:I33,6)</f>
        <v>0</v>
      </c>
      <c r="P122" s="67">
        <f>(O122/O123)*100</f>
        <v>0</v>
      </c>
      <c r="Q122" s="66">
        <f>COUNTIF(J4:J33,6)</f>
        <v>0</v>
      </c>
      <c r="R122" s="67">
        <f>(Q122/Q123)*100</f>
        <v>0</v>
      </c>
      <c r="S122" s="66">
        <f>COUNTIF(K4:K33,6)</f>
        <v>0</v>
      </c>
      <c r="T122" s="67">
        <f>(S122/S123)*100</f>
        <v>0</v>
      </c>
      <c r="U122" s="66">
        <f>COUNTIF(L4:L33,6)</f>
        <v>0</v>
      </c>
      <c r="V122" s="67">
        <f>(U122/U123)*100</f>
        <v>0</v>
      </c>
    </row>
    <row r="123" spans="15:22" ht="24">
      <c r="O123" s="68">
        <f>SUM(O117:O122)</f>
        <v>30</v>
      </c>
      <c r="P123" s="70">
        <f>SUM(P117:P121)</f>
        <v>2820</v>
      </c>
      <c r="Q123" s="68">
        <f>SUM(Q117:Q122)</f>
        <v>30</v>
      </c>
      <c r="R123" s="70">
        <f>SUM(R117:R121)</f>
        <v>2780</v>
      </c>
      <c r="S123" s="68">
        <f>SUM(S117:S122)</f>
        <v>30</v>
      </c>
      <c r="T123" s="70">
        <f>SUM(T117:T121)</f>
        <v>2960</v>
      </c>
      <c r="U123" s="68">
        <f>SUM(U117:U122)</f>
        <v>30</v>
      </c>
      <c r="V123" s="70">
        <f>SUM(V117:V121)</f>
        <v>600</v>
      </c>
    </row>
    <row r="124" spans="15:22" ht="24">
      <c r="O124" s="124">
        <f>P123/O123-O122</f>
        <v>94</v>
      </c>
      <c r="P124" s="124"/>
      <c r="Q124" s="124">
        <f>R123/Q123-Q122</f>
        <v>92.666666666666671</v>
      </c>
      <c r="R124" s="124"/>
      <c r="S124" s="124">
        <f>T123/S123-S122</f>
        <v>98.666666666666671</v>
      </c>
      <c r="T124" s="124"/>
      <c r="U124" s="124">
        <f>V123/U123-U122</f>
        <v>20</v>
      </c>
      <c r="V124" s="124"/>
    </row>
    <row r="125" spans="15:22" ht="24">
      <c r="O125" s="63"/>
      <c r="P125" s="63"/>
      <c r="Q125" s="63"/>
      <c r="R125" s="63"/>
      <c r="S125" s="63"/>
      <c r="T125" s="63"/>
      <c r="U125" s="63"/>
      <c r="V125" s="63"/>
    </row>
    <row r="126" spans="15:22" ht="24">
      <c r="O126" s="63"/>
      <c r="P126" s="63"/>
      <c r="Q126" s="63"/>
      <c r="R126" s="63"/>
      <c r="S126" s="63"/>
      <c r="T126" s="63"/>
      <c r="U126" s="63"/>
      <c r="V126" s="63"/>
    </row>
    <row r="127" spans="15:22" ht="24">
      <c r="O127" s="63"/>
      <c r="P127" s="63"/>
      <c r="Q127" s="63"/>
      <c r="R127" s="63"/>
      <c r="S127" s="63"/>
      <c r="T127" s="63"/>
      <c r="U127" s="63"/>
      <c r="V127" s="63"/>
    </row>
    <row r="128" spans="15:22" ht="24">
      <c r="O128" s="63"/>
      <c r="P128" s="63"/>
      <c r="Q128" s="63"/>
      <c r="R128" s="63"/>
      <c r="S128" s="63"/>
      <c r="T128" s="63"/>
      <c r="U128" s="63"/>
      <c r="V128" s="63"/>
    </row>
  </sheetData>
  <mergeCells count="31">
    <mergeCell ref="A1:N1"/>
    <mergeCell ref="A2:A3"/>
    <mergeCell ref="B2:B3"/>
    <mergeCell ref="C2:E2"/>
    <mergeCell ref="F2:K2"/>
    <mergeCell ref="L2:L3"/>
    <mergeCell ref="M2:M3"/>
    <mergeCell ref="O36:P36"/>
    <mergeCell ref="Q36:R36"/>
    <mergeCell ref="S36:T36"/>
    <mergeCell ref="A47:B47"/>
    <mergeCell ref="A49:B49"/>
    <mergeCell ref="A35:A36"/>
    <mergeCell ref="B35:B36"/>
    <mergeCell ref="C35:H35"/>
    <mergeCell ref="I35:T35"/>
    <mergeCell ref="C36:D36"/>
    <mergeCell ref="E36:F36"/>
    <mergeCell ref="G36:H36"/>
    <mergeCell ref="I36:J36"/>
    <mergeCell ref="K36:L36"/>
    <mergeCell ref="M36:N36"/>
    <mergeCell ref="U115:V116"/>
    <mergeCell ref="O116:P116"/>
    <mergeCell ref="Q116:R116"/>
    <mergeCell ref="S116:T116"/>
    <mergeCell ref="O124:P124"/>
    <mergeCell ref="Q124:R124"/>
    <mergeCell ref="S124:T124"/>
    <mergeCell ref="U124:V124"/>
    <mergeCell ref="O115:T1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D73E-A239-48E2-972D-EA56098BD77D}">
  <dimension ref="A1:X128"/>
  <sheetViews>
    <sheetView topLeftCell="A11" workbookViewId="0">
      <selection activeCell="A33" sqref="A33"/>
    </sheetView>
  </sheetViews>
  <sheetFormatPr defaultColWidth="9.140625" defaultRowHeight="17.25"/>
  <cols>
    <col min="1" max="1" width="11.7109375" style="53" customWidth="1"/>
    <col min="2" max="2" width="12.7109375" style="53" customWidth="1"/>
    <col min="3" max="8" width="8" style="53" customWidth="1"/>
    <col min="9" max="9" width="11" style="53" customWidth="1"/>
    <col min="10" max="10" width="10.140625" style="53" customWidth="1"/>
    <col min="11" max="11" width="10.28515625" style="53" customWidth="1"/>
    <col min="12" max="14" width="22.5703125" style="53" customWidth="1"/>
    <col min="15" max="22" width="10.140625" style="53" customWidth="1"/>
    <col min="23" max="16384" width="9.140625" style="53"/>
  </cols>
  <sheetData>
    <row r="1" spans="1:14" ht="27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5"/>
    </row>
    <row r="2" spans="1:14" ht="69.75" customHeight="1">
      <c r="A2" s="136" t="s">
        <v>2</v>
      </c>
      <c r="B2" s="136" t="s">
        <v>3</v>
      </c>
      <c r="C2" s="138" t="s">
        <v>85</v>
      </c>
      <c r="D2" s="139"/>
      <c r="E2" s="140"/>
      <c r="F2" s="141" t="s">
        <v>86</v>
      </c>
      <c r="G2" s="142"/>
      <c r="H2" s="142"/>
      <c r="I2" s="142"/>
      <c r="J2" s="142"/>
      <c r="K2" s="143"/>
      <c r="L2" s="144" t="s">
        <v>87</v>
      </c>
      <c r="M2" s="146" t="s">
        <v>88</v>
      </c>
    </row>
    <row r="3" spans="1:14" ht="24">
      <c r="A3" s="137"/>
      <c r="B3" s="137"/>
      <c r="C3" s="54">
        <v>1</v>
      </c>
      <c r="D3" s="54">
        <v>2</v>
      </c>
      <c r="E3" s="54">
        <v>3</v>
      </c>
      <c r="F3" s="54">
        <v>4</v>
      </c>
      <c r="G3" s="54">
        <v>5</v>
      </c>
      <c r="H3" s="54">
        <v>6</v>
      </c>
      <c r="I3" s="54">
        <v>7</v>
      </c>
      <c r="J3" s="54">
        <v>8</v>
      </c>
      <c r="K3" s="54">
        <v>9</v>
      </c>
      <c r="L3" s="145"/>
      <c r="M3" s="146"/>
      <c r="N3" s="55"/>
    </row>
    <row r="4" spans="1:14" ht="21.75">
      <c r="A4" s="56">
        <v>6575</v>
      </c>
      <c r="B4" s="57">
        <v>1</v>
      </c>
      <c r="C4" s="58">
        <v>5</v>
      </c>
      <c r="D4" s="59">
        <v>5</v>
      </c>
      <c r="E4" s="59">
        <v>5</v>
      </c>
      <c r="F4" s="59">
        <v>5</v>
      </c>
      <c r="G4" s="59">
        <v>5</v>
      </c>
      <c r="H4" s="59">
        <v>5</v>
      </c>
      <c r="I4" s="59">
        <v>5</v>
      </c>
      <c r="J4" s="59">
        <v>5</v>
      </c>
      <c r="K4" s="59">
        <v>5</v>
      </c>
      <c r="L4" s="60">
        <v>1</v>
      </c>
      <c r="M4" s="57">
        <v>1</v>
      </c>
      <c r="N4" s="61"/>
    </row>
    <row r="5" spans="1:14" ht="21.75">
      <c r="A5" s="56">
        <v>6575</v>
      </c>
      <c r="B5" s="57">
        <v>2</v>
      </c>
      <c r="C5" s="59">
        <v>5</v>
      </c>
      <c r="D5" s="59">
        <v>5</v>
      </c>
      <c r="E5" s="59">
        <v>4</v>
      </c>
      <c r="F5" s="59">
        <v>5</v>
      </c>
      <c r="G5" s="59">
        <v>5</v>
      </c>
      <c r="H5" s="59">
        <v>5</v>
      </c>
      <c r="I5" s="59">
        <v>5</v>
      </c>
      <c r="J5" s="59">
        <v>4</v>
      </c>
      <c r="K5" s="59">
        <v>4</v>
      </c>
      <c r="L5" s="59">
        <v>1</v>
      </c>
      <c r="M5" s="57">
        <v>1</v>
      </c>
      <c r="N5" s="61"/>
    </row>
    <row r="6" spans="1:14" ht="21.75">
      <c r="A6" s="56">
        <v>6575</v>
      </c>
      <c r="B6" s="57">
        <v>3</v>
      </c>
      <c r="C6" s="59">
        <v>5</v>
      </c>
      <c r="D6" s="59">
        <v>5</v>
      </c>
      <c r="E6" s="59">
        <v>5</v>
      </c>
      <c r="F6" s="59">
        <v>5</v>
      </c>
      <c r="G6" s="59">
        <v>5</v>
      </c>
      <c r="H6" s="59">
        <v>5</v>
      </c>
      <c r="I6" s="59">
        <v>5</v>
      </c>
      <c r="J6" s="59">
        <v>5</v>
      </c>
      <c r="K6" s="59">
        <v>5</v>
      </c>
      <c r="L6" s="59">
        <v>1</v>
      </c>
      <c r="M6" s="57">
        <v>1</v>
      </c>
      <c r="N6" s="61"/>
    </row>
    <row r="7" spans="1:14" ht="21.75">
      <c r="A7" s="56">
        <v>6575</v>
      </c>
      <c r="B7" s="57">
        <v>4</v>
      </c>
      <c r="C7" s="59">
        <v>5</v>
      </c>
      <c r="D7" s="59">
        <v>5</v>
      </c>
      <c r="E7" s="59">
        <v>4</v>
      </c>
      <c r="F7" s="59">
        <v>5</v>
      </c>
      <c r="G7" s="59">
        <v>5</v>
      </c>
      <c r="H7" s="59">
        <v>5</v>
      </c>
      <c r="I7" s="59">
        <v>5</v>
      </c>
      <c r="J7" s="59">
        <v>4</v>
      </c>
      <c r="K7" s="59">
        <v>5</v>
      </c>
      <c r="L7" s="59">
        <v>1</v>
      </c>
      <c r="M7" s="57">
        <v>1</v>
      </c>
      <c r="N7" s="61"/>
    </row>
    <row r="8" spans="1:14" ht="21.75">
      <c r="A8" s="56">
        <v>6575</v>
      </c>
      <c r="B8" s="57">
        <v>5</v>
      </c>
      <c r="C8" s="59">
        <v>5</v>
      </c>
      <c r="D8" s="59">
        <v>5</v>
      </c>
      <c r="E8" s="59">
        <v>5</v>
      </c>
      <c r="F8" s="59">
        <v>5</v>
      </c>
      <c r="G8" s="59">
        <v>5</v>
      </c>
      <c r="H8" s="59">
        <v>5</v>
      </c>
      <c r="I8" s="59">
        <v>5</v>
      </c>
      <c r="J8" s="59">
        <v>5</v>
      </c>
      <c r="K8" s="59">
        <v>5</v>
      </c>
      <c r="L8" s="59">
        <v>1</v>
      </c>
      <c r="M8" s="57">
        <v>1</v>
      </c>
      <c r="N8" s="61"/>
    </row>
    <row r="9" spans="1:14" ht="21.75">
      <c r="A9" s="56">
        <v>6575</v>
      </c>
      <c r="B9" s="57">
        <v>6</v>
      </c>
      <c r="C9" s="59">
        <v>5</v>
      </c>
      <c r="D9" s="59">
        <v>5</v>
      </c>
      <c r="E9" s="59">
        <v>4</v>
      </c>
      <c r="F9" s="59">
        <v>5</v>
      </c>
      <c r="G9" s="59">
        <v>5</v>
      </c>
      <c r="H9" s="59">
        <v>5</v>
      </c>
      <c r="I9" s="59">
        <v>5</v>
      </c>
      <c r="J9" s="59">
        <v>4</v>
      </c>
      <c r="K9" s="59">
        <v>5</v>
      </c>
      <c r="L9" s="59">
        <v>1</v>
      </c>
      <c r="M9" s="57">
        <v>1</v>
      </c>
      <c r="N9" s="61"/>
    </row>
    <row r="10" spans="1:14" ht="21.75">
      <c r="A10" s="56">
        <v>6575</v>
      </c>
      <c r="B10" s="57">
        <v>7</v>
      </c>
      <c r="C10" s="59">
        <v>5</v>
      </c>
      <c r="D10" s="59">
        <v>5</v>
      </c>
      <c r="E10" s="59">
        <v>5</v>
      </c>
      <c r="F10" s="59">
        <v>5</v>
      </c>
      <c r="G10" s="59">
        <v>5</v>
      </c>
      <c r="H10" s="59">
        <v>5</v>
      </c>
      <c r="I10" s="59">
        <v>5</v>
      </c>
      <c r="J10" s="59">
        <v>5</v>
      </c>
      <c r="K10" s="59">
        <v>5</v>
      </c>
      <c r="L10" s="59">
        <v>1</v>
      </c>
      <c r="M10" s="57">
        <v>1</v>
      </c>
      <c r="N10" s="61"/>
    </row>
    <row r="11" spans="1:14" ht="21.75">
      <c r="A11" s="56">
        <v>6575</v>
      </c>
      <c r="B11" s="57">
        <v>8</v>
      </c>
      <c r="C11" s="59">
        <v>5</v>
      </c>
      <c r="D11" s="59">
        <v>5</v>
      </c>
      <c r="E11" s="59">
        <v>4</v>
      </c>
      <c r="F11" s="59">
        <v>4</v>
      </c>
      <c r="G11" s="59">
        <v>5</v>
      </c>
      <c r="H11" s="59">
        <v>5</v>
      </c>
      <c r="I11" s="59">
        <v>5</v>
      </c>
      <c r="J11" s="59">
        <v>4</v>
      </c>
      <c r="K11" s="59">
        <v>5</v>
      </c>
      <c r="L11" s="59">
        <v>1</v>
      </c>
      <c r="M11" s="57">
        <v>1</v>
      </c>
      <c r="N11" s="61"/>
    </row>
    <row r="12" spans="1:14" ht="21.75">
      <c r="A12" s="56">
        <v>6575</v>
      </c>
      <c r="B12" s="57">
        <v>9</v>
      </c>
      <c r="C12" s="59">
        <v>5</v>
      </c>
      <c r="D12" s="59">
        <v>5</v>
      </c>
      <c r="E12" s="59">
        <v>5</v>
      </c>
      <c r="F12" s="59">
        <v>5</v>
      </c>
      <c r="G12" s="59">
        <v>5</v>
      </c>
      <c r="H12" s="59">
        <v>5</v>
      </c>
      <c r="I12" s="59">
        <v>5</v>
      </c>
      <c r="J12" s="59">
        <v>5</v>
      </c>
      <c r="K12" s="59">
        <v>5</v>
      </c>
      <c r="L12" s="59">
        <v>1</v>
      </c>
      <c r="M12" s="57">
        <v>2</v>
      </c>
      <c r="N12" s="61"/>
    </row>
    <row r="13" spans="1:14" ht="21.75">
      <c r="A13" s="56">
        <v>6575</v>
      </c>
      <c r="B13" s="57">
        <v>10</v>
      </c>
      <c r="C13" s="59">
        <v>4</v>
      </c>
      <c r="D13" s="59">
        <v>5</v>
      </c>
      <c r="E13" s="59">
        <v>4</v>
      </c>
      <c r="F13" s="59">
        <v>5</v>
      </c>
      <c r="G13" s="59">
        <v>5</v>
      </c>
      <c r="H13" s="59">
        <v>5</v>
      </c>
      <c r="I13" s="59">
        <v>5</v>
      </c>
      <c r="J13" s="59">
        <v>4</v>
      </c>
      <c r="K13" s="59">
        <v>5</v>
      </c>
      <c r="L13" s="59">
        <v>1</v>
      </c>
      <c r="M13" s="57">
        <v>1</v>
      </c>
      <c r="N13" s="61"/>
    </row>
    <row r="14" spans="1:14" ht="21.75">
      <c r="A14" s="56">
        <v>6575</v>
      </c>
      <c r="B14" s="57">
        <v>11</v>
      </c>
      <c r="C14" s="59">
        <v>5</v>
      </c>
      <c r="D14" s="59">
        <v>5</v>
      </c>
      <c r="E14" s="59">
        <v>4</v>
      </c>
      <c r="F14" s="59">
        <v>5</v>
      </c>
      <c r="G14" s="59">
        <v>5</v>
      </c>
      <c r="H14" s="59">
        <v>5</v>
      </c>
      <c r="I14" s="59">
        <v>5</v>
      </c>
      <c r="J14" s="59">
        <v>4</v>
      </c>
      <c r="K14" s="59">
        <v>5</v>
      </c>
      <c r="L14" s="59">
        <v>1</v>
      </c>
      <c r="M14" s="57">
        <v>1</v>
      </c>
      <c r="N14" s="61"/>
    </row>
    <row r="15" spans="1:14" ht="21.75">
      <c r="A15" s="56">
        <v>6575</v>
      </c>
      <c r="B15" s="57">
        <v>12</v>
      </c>
      <c r="C15" s="59">
        <v>5</v>
      </c>
      <c r="D15" s="59">
        <v>5</v>
      </c>
      <c r="E15" s="59">
        <v>5</v>
      </c>
      <c r="F15" s="59">
        <v>5</v>
      </c>
      <c r="G15" s="59">
        <v>5</v>
      </c>
      <c r="H15" s="59">
        <v>5</v>
      </c>
      <c r="I15" s="59">
        <v>5</v>
      </c>
      <c r="J15" s="59">
        <v>5</v>
      </c>
      <c r="K15" s="59">
        <v>5</v>
      </c>
      <c r="L15" s="59">
        <v>1</v>
      </c>
      <c r="M15" s="57">
        <v>1</v>
      </c>
      <c r="N15" s="61"/>
    </row>
    <row r="16" spans="1:14" ht="21.75">
      <c r="A16" s="56">
        <v>6575</v>
      </c>
      <c r="B16" s="57">
        <v>13</v>
      </c>
      <c r="C16" s="59">
        <v>5</v>
      </c>
      <c r="D16" s="59">
        <v>5</v>
      </c>
      <c r="E16" s="59">
        <v>4</v>
      </c>
      <c r="F16" s="59">
        <v>5</v>
      </c>
      <c r="G16" s="59">
        <v>5</v>
      </c>
      <c r="H16" s="59">
        <v>5</v>
      </c>
      <c r="I16" s="59">
        <v>5</v>
      </c>
      <c r="J16" s="59">
        <v>5</v>
      </c>
      <c r="K16" s="59">
        <v>5</v>
      </c>
      <c r="L16" s="59">
        <v>1</v>
      </c>
      <c r="M16" s="57">
        <v>2</v>
      </c>
      <c r="N16" s="61"/>
    </row>
    <row r="17" spans="1:24" ht="21.75">
      <c r="A17" s="56">
        <v>6575</v>
      </c>
      <c r="B17" s="57">
        <v>14</v>
      </c>
      <c r="C17" s="59">
        <v>5</v>
      </c>
      <c r="D17" s="59">
        <v>5</v>
      </c>
      <c r="E17" s="59">
        <v>4</v>
      </c>
      <c r="F17" s="59">
        <v>5</v>
      </c>
      <c r="G17" s="59">
        <v>5</v>
      </c>
      <c r="H17" s="59">
        <v>5</v>
      </c>
      <c r="I17" s="59">
        <v>5</v>
      </c>
      <c r="J17" s="59">
        <v>4</v>
      </c>
      <c r="K17" s="59">
        <v>5</v>
      </c>
      <c r="L17" s="59">
        <v>1</v>
      </c>
      <c r="M17" s="57">
        <v>2</v>
      </c>
      <c r="N17" s="61"/>
    </row>
    <row r="18" spans="1:24" ht="21.75">
      <c r="A18" s="56">
        <v>6575</v>
      </c>
      <c r="B18" s="57">
        <v>15</v>
      </c>
      <c r="C18" s="59">
        <v>4</v>
      </c>
      <c r="D18" s="59">
        <v>4</v>
      </c>
      <c r="E18" s="59">
        <v>4</v>
      </c>
      <c r="F18" s="59">
        <v>4</v>
      </c>
      <c r="G18" s="59">
        <v>5</v>
      </c>
      <c r="H18" s="59">
        <v>5</v>
      </c>
      <c r="I18" s="59">
        <v>5</v>
      </c>
      <c r="J18" s="59">
        <v>4</v>
      </c>
      <c r="K18" s="59">
        <v>5</v>
      </c>
      <c r="L18" s="59">
        <v>1</v>
      </c>
      <c r="M18" s="57">
        <v>1</v>
      </c>
      <c r="N18" s="61"/>
    </row>
    <row r="19" spans="1:24" ht="21.75">
      <c r="A19" s="56">
        <v>6575</v>
      </c>
      <c r="B19" s="57">
        <v>16</v>
      </c>
      <c r="C19" s="59">
        <v>5</v>
      </c>
      <c r="D19" s="59">
        <v>5</v>
      </c>
      <c r="E19" s="59">
        <v>4</v>
      </c>
      <c r="F19" s="59">
        <v>5</v>
      </c>
      <c r="G19" s="59">
        <v>5</v>
      </c>
      <c r="H19" s="59">
        <v>5</v>
      </c>
      <c r="I19" s="59">
        <v>5</v>
      </c>
      <c r="J19" s="59">
        <v>5</v>
      </c>
      <c r="K19" s="59">
        <v>5</v>
      </c>
      <c r="L19" s="59">
        <v>1</v>
      </c>
      <c r="M19" s="57">
        <v>1</v>
      </c>
      <c r="N19" s="61"/>
    </row>
    <row r="20" spans="1:24" ht="21.75">
      <c r="A20" s="56">
        <v>6575</v>
      </c>
      <c r="B20" s="57">
        <v>17</v>
      </c>
      <c r="C20" s="59">
        <v>5</v>
      </c>
      <c r="D20" s="59">
        <v>5</v>
      </c>
      <c r="E20" s="59">
        <v>4</v>
      </c>
      <c r="F20" s="59">
        <v>5</v>
      </c>
      <c r="G20" s="59">
        <v>5</v>
      </c>
      <c r="H20" s="59">
        <v>5</v>
      </c>
      <c r="I20" s="59">
        <v>5</v>
      </c>
      <c r="J20" s="59">
        <v>4</v>
      </c>
      <c r="K20" s="59">
        <v>5</v>
      </c>
      <c r="L20" s="59">
        <v>1</v>
      </c>
      <c r="M20" s="57">
        <v>1</v>
      </c>
      <c r="N20" s="61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21.75">
      <c r="A21" s="56">
        <v>6575</v>
      </c>
      <c r="B21" s="57">
        <v>18</v>
      </c>
      <c r="C21" s="59">
        <v>5</v>
      </c>
      <c r="D21" s="59">
        <v>5</v>
      </c>
      <c r="E21" s="59">
        <v>5</v>
      </c>
      <c r="F21" s="59">
        <v>5</v>
      </c>
      <c r="G21" s="59">
        <v>5</v>
      </c>
      <c r="H21" s="59">
        <v>5</v>
      </c>
      <c r="I21" s="59">
        <v>5</v>
      </c>
      <c r="J21" s="59">
        <v>5</v>
      </c>
      <c r="K21" s="59">
        <v>5</v>
      </c>
      <c r="L21" s="59">
        <v>1</v>
      </c>
      <c r="M21" s="57">
        <v>2</v>
      </c>
      <c r="N21" s="61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21.75">
      <c r="A22" s="56">
        <v>6575</v>
      </c>
      <c r="B22" s="57">
        <v>19</v>
      </c>
      <c r="C22" s="59">
        <v>5</v>
      </c>
      <c r="D22" s="59">
        <v>5</v>
      </c>
      <c r="E22" s="59">
        <v>4</v>
      </c>
      <c r="F22" s="59">
        <v>5</v>
      </c>
      <c r="G22" s="59">
        <v>5</v>
      </c>
      <c r="H22" s="59">
        <v>5</v>
      </c>
      <c r="I22" s="59">
        <v>5</v>
      </c>
      <c r="J22" s="59">
        <v>4</v>
      </c>
      <c r="K22" s="59">
        <v>5</v>
      </c>
      <c r="L22" s="59">
        <v>1</v>
      </c>
      <c r="M22" s="57">
        <v>1</v>
      </c>
      <c r="N22" s="61"/>
    </row>
    <row r="23" spans="1:24" ht="21.75">
      <c r="A23" s="56">
        <v>6575</v>
      </c>
      <c r="B23" s="57">
        <v>20</v>
      </c>
      <c r="C23" s="59">
        <v>5</v>
      </c>
      <c r="D23" s="59">
        <v>5</v>
      </c>
      <c r="E23" s="59">
        <v>4</v>
      </c>
      <c r="F23" s="59">
        <v>5</v>
      </c>
      <c r="G23" s="59">
        <v>5</v>
      </c>
      <c r="H23" s="59">
        <v>5</v>
      </c>
      <c r="I23" s="59">
        <v>4</v>
      </c>
      <c r="J23" s="59">
        <v>4</v>
      </c>
      <c r="K23" s="59">
        <v>5</v>
      </c>
      <c r="L23" s="59">
        <v>1</v>
      </c>
      <c r="M23" s="57">
        <v>1</v>
      </c>
      <c r="N23" s="61"/>
      <c r="P23" s="62"/>
      <c r="Q23" s="62"/>
    </row>
    <row r="24" spans="1:24" ht="21.75">
      <c r="A24" s="56">
        <v>6575</v>
      </c>
      <c r="B24" s="57">
        <v>21</v>
      </c>
      <c r="C24" s="59">
        <v>5</v>
      </c>
      <c r="D24" s="59">
        <v>5</v>
      </c>
      <c r="E24" s="59">
        <v>5</v>
      </c>
      <c r="F24" s="59">
        <v>5</v>
      </c>
      <c r="G24" s="59">
        <v>5</v>
      </c>
      <c r="H24" s="59">
        <v>5</v>
      </c>
      <c r="I24" s="59">
        <v>5</v>
      </c>
      <c r="J24" s="59">
        <v>5</v>
      </c>
      <c r="K24" s="59">
        <v>5</v>
      </c>
      <c r="L24" s="59">
        <v>1</v>
      </c>
      <c r="M24" s="57">
        <v>2</v>
      </c>
      <c r="N24" s="61"/>
      <c r="P24" s="62"/>
      <c r="Q24" s="62"/>
    </row>
    <row r="25" spans="1:24" ht="21.75">
      <c r="A25" s="56">
        <v>6575</v>
      </c>
      <c r="B25" s="57">
        <v>22</v>
      </c>
      <c r="C25" s="59">
        <v>5</v>
      </c>
      <c r="D25" s="59">
        <v>5</v>
      </c>
      <c r="E25" s="59">
        <v>4</v>
      </c>
      <c r="F25" s="59">
        <v>5</v>
      </c>
      <c r="G25" s="59">
        <v>5</v>
      </c>
      <c r="H25" s="59">
        <v>5</v>
      </c>
      <c r="I25" s="59">
        <v>5</v>
      </c>
      <c r="J25" s="59">
        <v>4</v>
      </c>
      <c r="K25" s="59">
        <v>5</v>
      </c>
      <c r="L25" s="59">
        <v>1</v>
      </c>
      <c r="M25" s="57">
        <v>1</v>
      </c>
      <c r="N25" s="61"/>
      <c r="P25" s="62"/>
      <c r="Q25" s="62"/>
    </row>
    <row r="26" spans="1:24" ht="21.75">
      <c r="A26" s="56">
        <v>6575</v>
      </c>
      <c r="B26" s="57">
        <v>23</v>
      </c>
      <c r="C26" s="59">
        <v>5</v>
      </c>
      <c r="D26" s="59">
        <v>4</v>
      </c>
      <c r="E26" s="59">
        <v>5</v>
      </c>
      <c r="F26" s="59">
        <v>5</v>
      </c>
      <c r="G26" s="59">
        <v>5</v>
      </c>
      <c r="H26" s="59">
        <v>5</v>
      </c>
      <c r="I26" s="59">
        <v>4</v>
      </c>
      <c r="J26" s="59">
        <v>4</v>
      </c>
      <c r="K26" s="59">
        <v>5</v>
      </c>
      <c r="L26" s="59">
        <v>1</v>
      </c>
      <c r="M26" s="57">
        <v>1</v>
      </c>
      <c r="N26" s="61"/>
      <c r="P26" s="62"/>
      <c r="Q26" s="62"/>
    </row>
    <row r="27" spans="1:24" ht="21.75">
      <c r="A27" s="56">
        <v>6575</v>
      </c>
      <c r="B27" s="57">
        <v>24</v>
      </c>
      <c r="C27" s="59">
        <v>5</v>
      </c>
      <c r="D27" s="59">
        <v>5</v>
      </c>
      <c r="E27" s="59">
        <v>5</v>
      </c>
      <c r="F27" s="59">
        <v>5</v>
      </c>
      <c r="G27" s="59">
        <v>5</v>
      </c>
      <c r="H27" s="59">
        <v>5</v>
      </c>
      <c r="I27" s="59">
        <v>5</v>
      </c>
      <c r="J27" s="59">
        <v>4</v>
      </c>
      <c r="K27" s="59">
        <v>5</v>
      </c>
      <c r="L27" s="59">
        <v>1</v>
      </c>
      <c r="M27" s="57">
        <v>1</v>
      </c>
      <c r="N27" s="61"/>
      <c r="P27" s="62"/>
      <c r="Q27" s="62"/>
    </row>
    <row r="28" spans="1:24" ht="21.75">
      <c r="A28" s="56">
        <v>6575</v>
      </c>
      <c r="B28" s="57">
        <v>25</v>
      </c>
      <c r="C28" s="59">
        <v>5</v>
      </c>
      <c r="D28" s="59">
        <v>5</v>
      </c>
      <c r="E28" s="59">
        <v>5</v>
      </c>
      <c r="F28" s="59">
        <v>4</v>
      </c>
      <c r="G28" s="59">
        <v>5</v>
      </c>
      <c r="H28" s="59">
        <v>5</v>
      </c>
      <c r="I28" s="59">
        <v>5</v>
      </c>
      <c r="J28" s="59">
        <v>5</v>
      </c>
      <c r="K28" s="59">
        <v>5</v>
      </c>
      <c r="L28" s="59">
        <v>1</v>
      </c>
      <c r="M28" s="57">
        <v>1</v>
      </c>
      <c r="N28" s="61"/>
      <c r="P28" s="62"/>
      <c r="Q28" s="62"/>
    </row>
    <row r="29" spans="1:24" ht="21.75">
      <c r="A29" s="56">
        <v>6575</v>
      </c>
      <c r="B29" s="57">
        <v>26</v>
      </c>
      <c r="C29" s="59">
        <v>5</v>
      </c>
      <c r="D29" s="59">
        <v>5</v>
      </c>
      <c r="E29" s="59">
        <v>4</v>
      </c>
      <c r="F29" s="59">
        <v>5</v>
      </c>
      <c r="G29" s="59">
        <v>5</v>
      </c>
      <c r="H29" s="59">
        <v>5</v>
      </c>
      <c r="I29" s="59">
        <v>5</v>
      </c>
      <c r="J29" s="59">
        <v>4</v>
      </c>
      <c r="K29" s="59">
        <v>5</v>
      </c>
      <c r="L29" s="59">
        <v>1</v>
      </c>
      <c r="M29" s="57">
        <v>1</v>
      </c>
      <c r="N29" s="61"/>
      <c r="P29" s="62"/>
      <c r="Q29" s="62"/>
    </row>
    <row r="30" spans="1:24" ht="21.75">
      <c r="A30" s="56">
        <v>6575</v>
      </c>
      <c r="B30" s="57">
        <v>27</v>
      </c>
      <c r="C30" s="59">
        <v>5</v>
      </c>
      <c r="D30" s="59">
        <v>5</v>
      </c>
      <c r="E30" s="59">
        <v>5</v>
      </c>
      <c r="F30" s="59">
        <v>5</v>
      </c>
      <c r="G30" s="59">
        <v>5</v>
      </c>
      <c r="H30" s="59">
        <v>5</v>
      </c>
      <c r="I30" s="59">
        <v>5</v>
      </c>
      <c r="J30" s="59">
        <v>5</v>
      </c>
      <c r="K30" s="59">
        <v>5</v>
      </c>
      <c r="L30" s="59">
        <v>1</v>
      </c>
      <c r="M30" s="57">
        <v>1</v>
      </c>
      <c r="N30" s="61"/>
      <c r="P30" s="62"/>
      <c r="Q30" s="62"/>
    </row>
    <row r="31" spans="1:24" ht="21.75">
      <c r="A31" s="56">
        <v>6575</v>
      </c>
      <c r="B31" s="57">
        <v>28</v>
      </c>
      <c r="C31" s="59">
        <v>5</v>
      </c>
      <c r="D31" s="59">
        <v>5</v>
      </c>
      <c r="E31" s="59">
        <v>4</v>
      </c>
      <c r="F31" s="59">
        <v>5</v>
      </c>
      <c r="G31" s="59">
        <v>5</v>
      </c>
      <c r="H31" s="59">
        <v>5</v>
      </c>
      <c r="I31" s="59">
        <v>5</v>
      </c>
      <c r="J31" s="59">
        <v>5</v>
      </c>
      <c r="K31" s="59">
        <v>5</v>
      </c>
      <c r="L31" s="59">
        <v>1</v>
      </c>
      <c r="M31" s="57">
        <v>2</v>
      </c>
      <c r="N31" s="61"/>
      <c r="P31" s="62"/>
      <c r="Q31" s="62"/>
    </row>
    <row r="32" spans="1:24" ht="21.75">
      <c r="A32" s="56">
        <v>6575</v>
      </c>
      <c r="B32" s="57">
        <v>29</v>
      </c>
      <c r="C32" s="59">
        <v>5</v>
      </c>
      <c r="D32" s="59">
        <v>5</v>
      </c>
      <c r="E32" s="59">
        <v>4</v>
      </c>
      <c r="F32" s="59">
        <v>5</v>
      </c>
      <c r="G32" s="59">
        <v>5</v>
      </c>
      <c r="H32" s="59">
        <v>5</v>
      </c>
      <c r="I32" s="59">
        <v>5</v>
      </c>
      <c r="J32" s="59">
        <v>4</v>
      </c>
      <c r="K32" s="59">
        <v>5</v>
      </c>
      <c r="L32" s="59">
        <v>1</v>
      </c>
      <c r="M32" s="57">
        <v>2</v>
      </c>
      <c r="N32" s="61"/>
      <c r="P32" s="62"/>
      <c r="Q32" s="62"/>
    </row>
    <row r="33" spans="1:20" ht="21.75">
      <c r="A33" s="56">
        <v>6575</v>
      </c>
      <c r="B33" s="57">
        <v>30</v>
      </c>
      <c r="C33" s="59">
        <v>5</v>
      </c>
      <c r="D33" s="59">
        <v>5</v>
      </c>
      <c r="E33" s="59">
        <v>4</v>
      </c>
      <c r="F33" s="59">
        <v>4</v>
      </c>
      <c r="G33" s="59">
        <v>5</v>
      </c>
      <c r="H33" s="59">
        <v>4</v>
      </c>
      <c r="I33" s="59">
        <v>4</v>
      </c>
      <c r="J33" s="59">
        <v>5</v>
      </c>
      <c r="K33" s="59">
        <v>4</v>
      </c>
      <c r="L33" s="59">
        <v>1</v>
      </c>
      <c r="M33" s="57">
        <v>1</v>
      </c>
      <c r="N33" s="61"/>
      <c r="P33" s="62"/>
      <c r="Q33" s="62"/>
    </row>
    <row r="34" spans="1:20" ht="24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3"/>
    </row>
    <row r="35" spans="1:20" ht="24" customHeight="1">
      <c r="A35" s="127" t="s">
        <v>32</v>
      </c>
      <c r="B35" s="129" t="s">
        <v>33</v>
      </c>
      <c r="C35" s="123" t="s">
        <v>89</v>
      </c>
      <c r="D35" s="123"/>
      <c r="E35" s="123"/>
      <c r="F35" s="123"/>
      <c r="G35" s="123"/>
      <c r="H35" s="123"/>
      <c r="I35" s="131" t="s">
        <v>90</v>
      </c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3"/>
    </row>
    <row r="36" spans="1:20" ht="51" customHeight="1">
      <c r="A36" s="128"/>
      <c r="B36" s="130"/>
      <c r="C36" s="123">
        <v>1</v>
      </c>
      <c r="D36" s="123"/>
      <c r="E36" s="123">
        <v>2</v>
      </c>
      <c r="F36" s="123"/>
      <c r="G36" s="123">
        <v>3</v>
      </c>
      <c r="H36" s="123">
        <v>2.1</v>
      </c>
      <c r="I36" s="123">
        <v>4</v>
      </c>
      <c r="J36" s="123">
        <v>2.2000000000000002</v>
      </c>
      <c r="K36" s="123">
        <v>5</v>
      </c>
      <c r="L36" s="123">
        <v>2.2999999999999998</v>
      </c>
      <c r="M36" s="123">
        <v>6</v>
      </c>
      <c r="N36" s="123"/>
      <c r="O36" s="123">
        <v>7</v>
      </c>
      <c r="P36" s="123"/>
      <c r="Q36" s="123">
        <v>8</v>
      </c>
      <c r="R36" s="123"/>
      <c r="S36" s="123">
        <v>9</v>
      </c>
      <c r="T36" s="123"/>
    </row>
    <row r="37" spans="1:20" ht="24">
      <c r="A37" s="65">
        <v>5</v>
      </c>
      <c r="B37" s="65">
        <v>100</v>
      </c>
      <c r="C37" s="66">
        <f>COUNTIF(C4:C33,5)</f>
        <v>28</v>
      </c>
      <c r="D37" s="67">
        <f>C37*100</f>
        <v>2800</v>
      </c>
      <c r="E37" s="66">
        <f>COUNTIF(D4:D33,5)</f>
        <v>28</v>
      </c>
      <c r="F37" s="67">
        <f>E37*100</f>
        <v>2800</v>
      </c>
      <c r="G37" s="66">
        <f>COUNTIF(E4:E33,5)</f>
        <v>12</v>
      </c>
      <c r="H37" s="67">
        <f>G37*100</f>
        <v>1200</v>
      </c>
      <c r="I37" s="66">
        <f>COUNTIF(F4:F33,5)</f>
        <v>26</v>
      </c>
      <c r="J37" s="67">
        <f>I37*100</f>
        <v>2600</v>
      </c>
      <c r="K37" s="66">
        <f>COUNTIF(G4:G33,5)</f>
        <v>30</v>
      </c>
      <c r="L37" s="67">
        <f>K37*100</f>
        <v>3000</v>
      </c>
      <c r="M37" s="66">
        <f>COUNTIF(H4:H33,5)</f>
        <v>29</v>
      </c>
      <c r="N37" s="67">
        <f>M37*100</f>
        <v>2900</v>
      </c>
      <c r="O37" s="66">
        <f>COUNTIF(I4:I33,5)</f>
        <v>27</v>
      </c>
      <c r="P37" s="67">
        <f>O37*100</f>
        <v>2700</v>
      </c>
      <c r="Q37" s="66">
        <f>COUNTIF(J4:J33,5)</f>
        <v>14</v>
      </c>
      <c r="R37" s="67">
        <f>Q37*100</f>
        <v>1400</v>
      </c>
      <c r="S37" s="66">
        <f>COUNTIF(K4:K33,5)</f>
        <v>28</v>
      </c>
      <c r="T37" s="67">
        <f>S37*100</f>
        <v>2800</v>
      </c>
    </row>
    <row r="38" spans="1:20" ht="24">
      <c r="A38" s="65">
        <v>4</v>
      </c>
      <c r="B38" s="65">
        <v>80</v>
      </c>
      <c r="C38" s="66">
        <f>COUNTIF(C4:C33,4)</f>
        <v>2</v>
      </c>
      <c r="D38" s="67">
        <f>C38*80</f>
        <v>160</v>
      </c>
      <c r="E38" s="66">
        <f>COUNTIF(D4:D33,4)</f>
        <v>2</v>
      </c>
      <c r="F38" s="67">
        <f>E38*80</f>
        <v>160</v>
      </c>
      <c r="G38" s="66">
        <f>COUNTIF(E4:E33,4)</f>
        <v>18</v>
      </c>
      <c r="H38" s="67">
        <f>G38*80</f>
        <v>1440</v>
      </c>
      <c r="I38" s="66">
        <f>COUNTIF(F4:F33,4)</f>
        <v>4</v>
      </c>
      <c r="J38" s="67">
        <f>I38*80</f>
        <v>320</v>
      </c>
      <c r="K38" s="66">
        <f>COUNTIF(G4:G33,4)</f>
        <v>0</v>
      </c>
      <c r="L38" s="67">
        <f>K38*80</f>
        <v>0</v>
      </c>
      <c r="M38" s="66">
        <f>COUNTIF(H4:H33,4)</f>
        <v>1</v>
      </c>
      <c r="N38" s="67">
        <f>M38*80</f>
        <v>80</v>
      </c>
      <c r="O38" s="66">
        <f>COUNTIF(I4:I33,4)</f>
        <v>3</v>
      </c>
      <c r="P38" s="67">
        <f>O38*80</f>
        <v>240</v>
      </c>
      <c r="Q38" s="66">
        <f>COUNTIF(J4:J33,4)</f>
        <v>16</v>
      </c>
      <c r="R38" s="67">
        <f>Q38*80</f>
        <v>1280</v>
      </c>
      <c r="S38" s="66">
        <f>COUNTIF(K4:K33,4)</f>
        <v>2</v>
      </c>
      <c r="T38" s="67">
        <f>S38*80</f>
        <v>160</v>
      </c>
    </row>
    <row r="39" spans="1:20" ht="24">
      <c r="A39" s="65">
        <v>3</v>
      </c>
      <c r="B39" s="65">
        <v>60</v>
      </c>
      <c r="C39" s="66">
        <f>COUNTIF(C4:C33,3)</f>
        <v>0</v>
      </c>
      <c r="D39" s="67">
        <f>C39*60</f>
        <v>0</v>
      </c>
      <c r="E39" s="66">
        <f>COUNTIF(D4:D33,3)</f>
        <v>0</v>
      </c>
      <c r="F39" s="67">
        <f>E39*60</f>
        <v>0</v>
      </c>
      <c r="G39" s="66">
        <f>COUNTIF(E4:E33,3)</f>
        <v>0</v>
      </c>
      <c r="H39" s="67">
        <f>G39*60</f>
        <v>0</v>
      </c>
      <c r="I39" s="66">
        <f>COUNTIF(F4:F33,3)</f>
        <v>0</v>
      </c>
      <c r="J39" s="67">
        <f>I39*60</f>
        <v>0</v>
      </c>
      <c r="K39" s="66">
        <f>COUNTIF(G4:G33,3)</f>
        <v>0</v>
      </c>
      <c r="L39" s="67">
        <f>K39*60</f>
        <v>0</v>
      </c>
      <c r="M39" s="66">
        <f>COUNTIF(H4:H33,3)</f>
        <v>0</v>
      </c>
      <c r="N39" s="67">
        <f>M39*60</f>
        <v>0</v>
      </c>
      <c r="O39" s="66">
        <f>COUNTIF(I4:I33,3)</f>
        <v>0</v>
      </c>
      <c r="P39" s="67">
        <f>O39*60</f>
        <v>0</v>
      </c>
      <c r="Q39" s="66">
        <f>COUNTIF(J4:J33,3)</f>
        <v>0</v>
      </c>
      <c r="R39" s="67">
        <f>Q39*60</f>
        <v>0</v>
      </c>
      <c r="S39" s="66">
        <f>COUNTIF(K4:K33,3)</f>
        <v>0</v>
      </c>
      <c r="T39" s="67">
        <f>S39*60</f>
        <v>0</v>
      </c>
    </row>
    <row r="40" spans="1:20" ht="24">
      <c r="A40" s="65">
        <v>2</v>
      </c>
      <c r="B40" s="65">
        <v>40</v>
      </c>
      <c r="C40" s="66">
        <f>COUNTIF(C4:C33,2)</f>
        <v>0</v>
      </c>
      <c r="D40" s="67">
        <f>C40*40</f>
        <v>0</v>
      </c>
      <c r="E40" s="66">
        <f>COUNTIF(D4:D33,2)</f>
        <v>0</v>
      </c>
      <c r="F40" s="67">
        <f>E40*40</f>
        <v>0</v>
      </c>
      <c r="G40" s="66">
        <f>COUNTIF(E4:E33,2)</f>
        <v>0</v>
      </c>
      <c r="H40" s="67">
        <f>G40*40</f>
        <v>0</v>
      </c>
      <c r="I40" s="66">
        <f>COUNTIF(F4:F33,2)</f>
        <v>0</v>
      </c>
      <c r="J40" s="67">
        <f>I40*40</f>
        <v>0</v>
      </c>
      <c r="K40" s="66">
        <f>COUNTIF(G4:G33,2)</f>
        <v>0</v>
      </c>
      <c r="L40" s="67">
        <f>K40*40</f>
        <v>0</v>
      </c>
      <c r="M40" s="66">
        <f>COUNTIF(H4:H33,2)</f>
        <v>0</v>
      </c>
      <c r="N40" s="67">
        <f>M40*40</f>
        <v>0</v>
      </c>
      <c r="O40" s="66">
        <f>COUNTIF(I4:I33,2)</f>
        <v>0</v>
      </c>
      <c r="P40" s="67">
        <f>O40*40</f>
        <v>0</v>
      </c>
      <c r="Q40" s="66">
        <f>COUNTIF(J4:J33,2)</f>
        <v>0</v>
      </c>
      <c r="R40" s="67">
        <f>Q40*40</f>
        <v>0</v>
      </c>
      <c r="S40" s="66">
        <f>COUNTIF(K4:K33,2)</f>
        <v>0</v>
      </c>
      <c r="T40" s="67">
        <f>S40*40</f>
        <v>0</v>
      </c>
    </row>
    <row r="41" spans="1:20" ht="24">
      <c r="A41" s="65">
        <v>1</v>
      </c>
      <c r="B41" s="65">
        <v>20</v>
      </c>
      <c r="C41" s="66">
        <f>COUNTIF(C4:C33,1)</f>
        <v>0</v>
      </c>
      <c r="D41" s="67">
        <f>C41*20</f>
        <v>0</v>
      </c>
      <c r="E41" s="66">
        <f>COUNTIF(D4:D33,1)</f>
        <v>0</v>
      </c>
      <c r="F41" s="67">
        <f>E41*20</f>
        <v>0</v>
      </c>
      <c r="G41" s="66">
        <f>COUNTIF(E4:E33,1)</f>
        <v>0</v>
      </c>
      <c r="H41" s="67">
        <f>G41*20</f>
        <v>0</v>
      </c>
      <c r="I41" s="66">
        <f>COUNTIF(F4:F33,1)</f>
        <v>0</v>
      </c>
      <c r="J41" s="67">
        <f>I41*20</f>
        <v>0</v>
      </c>
      <c r="K41" s="66">
        <f>COUNTIF(G4:G33,1)</f>
        <v>0</v>
      </c>
      <c r="L41" s="67">
        <f>K41*20</f>
        <v>0</v>
      </c>
      <c r="M41" s="66">
        <f>COUNTIF(H4:H33,1)</f>
        <v>0</v>
      </c>
      <c r="N41" s="67">
        <f>M41*20</f>
        <v>0</v>
      </c>
      <c r="O41" s="66">
        <f>COUNTIF(I4:I33,1)</f>
        <v>0</v>
      </c>
      <c r="P41" s="67">
        <f>O41*20</f>
        <v>0</v>
      </c>
      <c r="Q41" s="66">
        <f>COUNTIF(J4:J33,1)</f>
        <v>0</v>
      </c>
      <c r="R41" s="67">
        <f>Q41*20</f>
        <v>0</v>
      </c>
      <c r="S41" s="66">
        <f>COUNTIF(K4:K33,1)</f>
        <v>0</v>
      </c>
      <c r="T41" s="67">
        <f>S41*20</f>
        <v>0</v>
      </c>
    </row>
    <row r="42" spans="1:20" ht="24">
      <c r="A42" s="65">
        <v>6</v>
      </c>
      <c r="B42" s="65" t="s">
        <v>17</v>
      </c>
      <c r="C42" s="66">
        <f>COUNTIF(C4:C33,6)</f>
        <v>0</v>
      </c>
      <c r="D42" s="67">
        <f>(C42/C43)*100</f>
        <v>0</v>
      </c>
      <c r="E42" s="66">
        <f>COUNTIF(D4:D33,6)</f>
        <v>0</v>
      </c>
      <c r="F42" s="67">
        <f>(E42/E43)*100</f>
        <v>0</v>
      </c>
      <c r="G42" s="66">
        <f>COUNTIF(E4:E33,6)</f>
        <v>0</v>
      </c>
      <c r="H42" s="67">
        <f>(G42/G43)*100</f>
        <v>0</v>
      </c>
      <c r="I42" s="66">
        <f>COUNTIF(F4:F33,6)</f>
        <v>0</v>
      </c>
      <c r="J42" s="67">
        <f>(I42/I43)*100</f>
        <v>0</v>
      </c>
      <c r="K42" s="66">
        <f>COUNTIF(G4:G33,6)</f>
        <v>0</v>
      </c>
      <c r="L42" s="67">
        <f>(K42/K43)*100</f>
        <v>0</v>
      </c>
      <c r="M42" s="66">
        <f>COUNTIF(H4:H33,6)</f>
        <v>0</v>
      </c>
      <c r="N42" s="67">
        <f>(M42/M43)*100</f>
        <v>0</v>
      </c>
      <c r="O42" s="66">
        <f>COUNTIF(I4:I33,6)</f>
        <v>0</v>
      </c>
      <c r="P42" s="67">
        <f>(O42/O43)*100</f>
        <v>0</v>
      </c>
      <c r="Q42" s="66">
        <f>COUNTIF(J4:J33,6)</f>
        <v>0</v>
      </c>
      <c r="R42" s="67">
        <f>(Q42/Q43)*100</f>
        <v>0</v>
      </c>
      <c r="S42" s="66">
        <f>COUNTIF(K4:K33,6)</f>
        <v>0</v>
      </c>
      <c r="T42" s="67">
        <f>(S42/S43)*100</f>
        <v>0</v>
      </c>
    </row>
    <row r="43" spans="1:20" ht="24">
      <c r="A43" s="63"/>
      <c r="B43" s="64"/>
      <c r="C43" s="68">
        <f>SUM(C37:C42)</f>
        <v>30</v>
      </c>
      <c r="D43" s="69">
        <f>SUM(D37:D41)</f>
        <v>2960</v>
      </c>
      <c r="E43" s="68">
        <f>SUM(E37:E42)</f>
        <v>30</v>
      </c>
      <c r="F43" s="69">
        <f>SUM(F37:F41)</f>
        <v>2960</v>
      </c>
      <c r="G43" s="68">
        <f>SUM(G37:G42)</f>
        <v>30</v>
      </c>
      <c r="H43" s="69">
        <f t="shared" ref="H43:N43" si="0">SUM(H37:H41)</f>
        <v>2640</v>
      </c>
      <c r="I43" s="68">
        <f>SUM(I37:I42)</f>
        <v>30</v>
      </c>
      <c r="J43" s="69">
        <f t="shared" si="0"/>
        <v>2920</v>
      </c>
      <c r="K43" s="68">
        <f>SUM(K37:K42)</f>
        <v>30</v>
      </c>
      <c r="L43" s="69">
        <f t="shared" si="0"/>
        <v>3000</v>
      </c>
      <c r="M43" s="68">
        <f>SUM(M37:M42)</f>
        <v>30</v>
      </c>
      <c r="N43" s="70">
        <f t="shared" si="0"/>
        <v>2980</v>
      </c>
      <c r="O43" s="68">
        <f>SUM(O37:O42)</f>
        <v>30</v>
      </c>
      <c r="P43" s="70">
        <f>SUM(P37:P41)</f>
        <v>2940</v>
      </c>
      <c r="Q43" s="68">
        <f>SUM(Q37:Q42)</f>
        <v>30</v>
      </c>
      <c r="R43" s="70">
        <f>SUM(R37:R41)</f>
        <v>2680</v>
      </c>
      <c r="S43" s="68">
        <f>SUM(S37:S42)</f>
        <v>30</v>
      </c>
      <c r="T43" s="70">
        <f>SUM(T37:T41)</f>
        <v>2960</v>
      </c>
    </row>
    <row r="44" spans="1:20" ht="24">
      <c r="A44" s="63" t="s">
        <v>35</v>
      </c>
      <c r="B44" s="64"/>
      <c r="C44" s="68">
        <f>D43/C43-C42</f>
        <v>98.666666666666671</v>
      </c>
      <c r="D44" s="69"/>
      <c r="E44" s="68">
        <f>F43/E43-E42</f>
        <v>98.666666666666671</v>
      </c>
      <c r="F44" s="69"/>
      <c r="G44" s="68">
        <f>H43/G43-G42</f>
        <v>88</v>
      </c>
      <c r="H44" s="69"/>
      <c r="I44" s="68">
        <f>J43/I43-I42</f>
        <v>97.333333333333329</v>
      </c>
      <c r="J44" s="69"/>
      <c r="K44" s="68">
        <f>L43/K43-K42</f>
        <v>100</v>
      </c>
      <c r="L44" s="69"/>
      <c r="M44" s="68">
        <f>N43/M43-M42</f>
        <v>99.333333333333329</v>
      </c>
      <c r="N44" s="70"/>
      <c r="O44" s="68">
        <f>P43/O43-O42</f>
        <v>98</v>
      </c>
      <c r="P44" s="70"/>
      <c r="Q44" s="68">
        <f>R43/Q43-Q42</f>
        <v>89.333333333333329</v>
      </c>
      <c r="R44" s="70"/>
      <c r="S44" s="68">
        <f>T43/S43-S42</f>
        <v>98.666666666666671</v>
      </c>
      <c r="T44" s="70"/>
    </row>
    <row r="45" spans="1:20" ht="24">
      <c r="A45" s="63" t="s">
        <v>96</v>
      </c>
      <c r="B45" s="64"/>
      <c r="C45" s="96">
        <f>C44*5/100</f>
        <v>4.9333333333333336</v>
      </c>
      <c r="D45" s="69"/>
      <c r="E45" s="96">
        <f>E44*5/100</f>
        <v>4.9333333333333336</v>
      </c>
      <c r="F45" s="69"/>
      <c r="G45" s="96">
        <f>G44*5/100</f>
        <v>4.4000000000000004</v>
      </c>
      <c r="H45" s="69"/>
      <c r="I45" s="96">
        <f>I44*5/100</f>
        <v>4.8666666666666663</v>
      </c>
      <c r="J45" s="69"/>
      <c r="K45" s="96">
        <f>K44*5/100</f>
        <v>5</v>
      </c>
      <c r="L45" s="69"/>
      <c r="M45" s="96">
        <f>M44*5/100</f>
        <v>4.9666666666666659</v>
      </c>
      <c r="N45" s="70"/>
      <c r="O45" s="96">
        <f>O44*5/100</f>
        <v>4.9000000000000004</v>
      </c>
      <c r="P45" s="70"/>
      <c r="Q45" s="96">
        <f>Q44*5/100</f>
        <v>4.4666666666666659</v>
      </c>
      <c r="R45" s="70"/>
      <c r="S45" s="96">
        <f>S44*5/100</f>
        <v>4.9333333333333336</v>
      </c>
      <c r="T45" s="70"/>
    </row>
    <row r="46" spans="1:20" ht="24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3"/>
    </row>
    <row r="47" spans="1:20" ht="27">
      <c r="A47" s="125" t="s">
        <v>36</v>
      </c>
      <c r="B47" s="125"/>
      <c r="C47" s="71">
        <f>SUM(C44:T44)/9</f>
        <v>96.444444444444443</v>
      </c>
      <c r="D47" s="72" t="s">
        <v>37</v>
      </c>
      <c r="E47" s="64"/>
      <c r="F47" s="64"/>
      <c r="G47" s="64"/>
      <c r="H47" s="64"/>
      <c r="I47" s="64"/>
      <c r="J47" s="64"/>
      <c r="K47" s="64"/>
      <c r="L47" s="64"/>
      <c r="M47" s="64"/>
      <c r="N47" s="63"/>
    </row>
    <row r="48" spans="1:20" ht="24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3"/>
    </row>
    <row r="49" spans="1:14" ht="27">
      <c r="A49" s="126" t="s">
        <v>38</v>
      </c>
      <c r="B49" s="126"/>
      <c r="C49" s="73">
        <f>((COUNTIF(C4:K24,6)/(C43*9)*100))</f>
        <v>0</v>
      </c>
      <c r="D49" s="74" t="s">
        <v>37</v>
      </c>
      <c r="E49" s="64"/>
      <c r="F49" s="64"/>
      <c r="G49" s="64"/>
      <c r="H49" s="64"/>
      <c r="I49" s="64"/>
      <c r="J49" s="64"/>
      <c r="K49" s="64"/>
      <c r="L49" s="64"/>
      <c r="M49" s="64"/>
      <c r="N49" s="63"/>
    </row>
    <row r="51" spans="1:14" ht="24">
      <c r="B51" s="88"/>
      <c r="E51" s="90"/>
    </row>
    <row r="52" spans="1:14" ht="24">
      <c r="B52" s="88"/>
      <c r="E52" s="90"/>
    </row>
    <row r="53" spans="1:14" ht="24">
      <c r="B53" s="88"/>
      <c r="E53" s="90"/>
    </row>
    <row r="54" spans="1:14" ht="24">
      <c r="B54" s="88"/>
      <c r="E54" s="90"/>
    </row>
    <row r="55" spans="1:14" ht="24">
      <c r="B55" s="88"/>
      <c r="E55" s="97"/>
    </row>
    <row r="56" spans="1:14" ht="24">
      <c r="B56" s="88"/>
      <c r="E56" s="90"/>
    </row>
    <row r="57" spans="1:14" ht="24">
      <c r="B57" s="88"/>
      <c r="E57" s="97"/>
    </row>
    <row r="99" spans="15:22" ht="24">
      <c r="O99" s="75" t="s">
        <v>17</v>
      </c>
      <c r="P99" s="63"/>
      <c r="Q99" s="63"/>
      <c r="R99" s="63"/>
      <c r="S99" s="63"/>
      <c r="T99" s="63"/>
      <c r="U99" s="63"/>
      <c r="V99" s="63"/>
    </row>
    <row r="100" spans="15:22" ht="24">
      <c r="O100" s="76">
        <v>6</v>
      </c>
      <c r="P100" s="63"/>
      <c r="Q100" s="63"/>
      <c r="R100" s="63"/>
      <c r="S100" s="63"/>
      <c r="T100" s="63"/>
      <c r="U100" s="63"/>
      <c r="V100" s="63"/>
    </row>
    <row r="101" spans="15:22" ht="24">
      <c r="O101" s="76"/>
      <c r="P101" s="63"/>
      <c r="Q101" s="63"/>
      <c r="R101" s="63"/>
      <c r="S101" s="63"/>
      <c r="T101" s="63"/>
      <c r="U101" s="63"/>
      <c r="V101" s="63"/>
    </row>
    <row r="102" spans="15:22" ht="24">
      <c r="O102" s="77">
        <f>D42</f>
        <v>0</v>
      </c>
      <c r="P102" s="63"/>
      <c r="Q102" s="63"/>
      <c r="R102" s="63"/>
      <c r="S102" s="63"/>
      <c r="T102" s="63"/>
      <c r="U102" s="63"/>
      <c r="V102" s="63"/>
    </row>
    <row r="103" spans="15:22" ht="24">
      <c r="O103" s="77">
        <f>F42</f>
        <v>0</v>
      </c>
      <c r="P103" s="63"/>
      <c r="Q103" s="63"/>
      <c r="R103" s="63"/>
      <c r="S103" s="63"/>
      <c r="T103" s="63"/>
      <c r="U103" s="63"/>
      <c r="V103" s="63"/>
    </row>
    <row r="104" spans="15:22" ht="24">
      <c r="O104" s="77">
        <f>H42</f>
        <v>0</v>
      </c>
      <c r="P104" s="63"/>
      <c r="Q104" s="63"/>
      <c r="R104" s="63"/>
      <c r="S104" s="63"/>
      <c r="T104" s="63"/>
      <c r="U104" s="63"/>
      <c r="V104" s="63"/>
    </row>
    <row r="105" spans="15:22" ht="24">
      <c r="O105" s="77">
        <f>J42</f>
        <v>0</v>
      </c>
      <c r="P105" s="63"/>
      <c r="Q105" s="63"/>
      <c r="R105" s="63"/>
      <c r="S105" s="63"/>
      <c r="T105" s="63"/>
      <c r="U105" s="63"/>
      <c r="V105" s="63"/>
    </row>
    <row r="106" spans="15:22" ht="24">
      <c r="O106" s="77">
        <f>L42</f>
        <v>0</v>
      </c>
      <c r="P106" s="63"/>
      <c r="Q106" s="63"/>
      <c r="R106" s="63"/>
      <c r="S106" s="63"/>
      <c r="T106" s="63"/>
      <c r="U106" s="63"/>
      <c r="V106" s="63"/>
    </row>
    <row r="107" spans="15:22" ht="24">
      <c r="O107" s="77">
        <f>N42</f>
        <v>0</v>
      </c>
      <c r="P107" s="63"/>
      <c r="Q107" s="63"/>
      <c r="R107" s="63"/>
      <c r="S107" s="63"/>
      <c r="T107" s="63"/>
      <c r="U107" s="63"/>
      <c r="V107" s="63"/>
    </row>
    <row r="108" spans="15:22" ht="24">
      <c r="O108" s="77">
        <f>P122</f>
        <v>0</v>
      </c>
      <c r="P108" s="63"/>
      <c r="Q108" s="63"/>
      <c r="R108" s="63"/>
      <c r="S108" s="63"/>
      <c r="T108" s="63"/>
      <c r="U108" s="63"/>
      <c r="V108" s="63"/>
    </row>
    <row r="109" spans="15:22" ht="24">
      <c r="O109" s="77"/>
      <c r="P109" s="63"/>
      <c r="Q109" s="63"/>
      <c r="R109" s="63"/>
      <c r="S109" s="63"/>
      <c r="T109" s="63"/>
      <c r="U109" s="63"/>
      <c r="V109" s="63"/>
    </row>
    <row r="110" spans="15:22" ht="24">
      <c r="O110" s="77">
        <f>P122</f>
        <v>0</v>
      </c>
      <c r="P110" s="63"/>
      <c r="Q110" s="63"/>
      <c r="R110" s="63"/>
      <c r="S110" s="63"/>
      <c r="T110" s="63"/>
      <c r="U110" s="63"/>
      <c r="V110" s="63"/>
    </row>
    <row r="111" spans="15:22" ht="24">
      <c r="O111" s="77">
        <f>R122</f>
        <v>0</v>
      </c>
      <c r="P111" s="63"/>
      <c r="Q111" s="63"/>
      <c r="R111" s="63"/>
      <c r="S111" s="63"/>
      <c r="T111" s="63"/>
      <c r="U111" s="63"/>
      <c r="V111" s="63"/>
    </row>
    <row r="112" spans="15:22" ht="24">
      <c r="O112" s="77">
        <f>T122</f>
        <v>0</v>
      </c>
      <c r="P112" s="63"/>
      <c r="Q112" s="63"/>
      <c r="R112" s="63"/>
      <c r="S112" s="63"/>
      <c r="T112" s="63"/>
      <c r="U112" s="63"/>
      <c r="V112" s="63"/>
    </row>
    <row r="113" spans="15:22" ht="24">
      <c r="O113" s="77">
        <f>V122</f>
        <v>0</v>
      </c>
      <c r="P113" s="63"/>
      <c r="Q113" s="63"/>
      <c r="R113" s="63"/>
      <c r="S113" s="63"/>
      <c r="T113" s="63"/>
      <c r="U113" s="63"/>
      <c r="V113" s="63"/>
    </row>
    <row r="114" spans="15:22" ht="24">
      <c r="O114" s="63"/>
      <c r="P114" s="63"/>
      <c r="Q114" s="63"/>
      <c r="R114" s="63"/>
      <c r="S114" s="63"/>
      <c r="T114" s="63"/>
      <c r="U114" s="63"/>
      <c r="V114" s="63"/>
    </row>
    <row r="115" spans="15:22" ht="24">
      <c r="O115" s="123" t="s">
        <v>11</v>
      </c>
      <c r="P115" s="123"/>
      <c r="Q115" s="123"/>
      <c r="R115" s="123"/>
      <c r="S115" s="123"/>
      <c r="T115" s="123"/>
      <c r="U115" s="123" t="s">
        <v>12</v>
      </c>
      <c r="V115" s="123"/>
    </row>
    <row r="116" spans="15:22" ht="24">
      <c r="O116" s="123">
        <v>3.1</v>
      </c>
      <c r="P116" s="123"/>
      <c r="Q116" s="123">
        <v>3.2</v>
      </c>
      <c r="R116" s="123"/>
      <c r="S116" s="123">
        <v>3.3</v>
      </c>
      <c r="T116" s="123"/>
      <c r="U116" s="123"/>
      <c r="V116" s="123"/>
    </row>
    <row r="117" spans="15:22" ht="24">
      <c r="O117" s="66">
        <f>COUNTIF(I4:I33,5)</f>
        <v>27</v>
      </c>
      <c r="P117" s="67">
        <f>O117*100</f>
        <v>2700</v>
      </c>
      <c r="Q117" s="66">
        <f>COUNTIF(J4:J33,5)</f>
        <v>14</v>
      </c>
      <c r="R117" s="67">
        <f>Q117*100</f>
        <v>1400</v>
      </c>
      <c r="S117" s="66">
        <f>COUNTIF(K4:K33,5)</f>
        <v>28</v>
      </c>
      <c r="T117" s="67">
        <f>S117*100</f>
        <v>2800</v>
      </c>
      <c r="U117" s="66">
        <f>COUNTIF(L4:L33,5)</f>
        <v>0</v>
      </c>
      <c r="V117" s="67">
        <f>U117*100</f>
        <v>0</v>
      </c>
    </row>
    <row r="118" spans="15:22" ht="24">
      <c r="O118" s="66">
        <f>COUNTIF(I4:I33,4)</f>
        <v>3</v>
      </c>
      <c r="P118" s="67">
        <f>O118*80</f>
        <v>240</v>
      </c>
      <c r="Q118" s="66">
        <f>COUNTIF(J4:J33,4)</f>
        <v>16</v>
      </c>
      <c r="R118" s="67">
        <f>Q118*80</f>
        <v>1280</v>
      </c>
      <c r="S118" s="66">
        <f>COUNTIF(K4:K33,4)</f>
        <v>2</v>
      </c>
      <c r="T118" s="67">
        <f>S118*80</f>
        <v>160</v>
      </c>
      <c r="U118" s="66">
        <f>COUNTIF(L4:L33,4)</f>
        <v>0</v>
      </c>
      <c r="V118" s="67">
        <f>U118*80</f>
        <v>0</v>
      </c>
    </row>
    <row r="119" spans="15:22" ht="24">
      <c r="O119" s="66">
        <f>COUNTIF(I4:I33,3)</f>
        <v>0</v>
      </c>
      <c r="P119" s="67">
        <f>O119*60</f>
        <v>0</v>
      </c>
      <c r="Q119" s="66">
        <f>COUNTIF(J4:J33,3)</f>
        <v>0</v>
      </c>
      <c r="R119" s="67">
        <f>Q119*60</f>
        <v>0</v>
      </c>
      <c r="S119" s="66">
        <f>COUNTIF(K4:K33,3)</f>
        <v>0</v>
      </c>
      <c r="T119" s="67">
        <f>S119*60</f>
        <v>0</v>
      </c>
      <c r="U119" s="66">
        <f>COUNTIF(L4:L33,3)</f>
        <v>0</v>
      </c>
      <c r="V119" s="67">
        <f>U119*60</f>
        <v>0</v>
      </c>
    </row>
    <row r="120" spans="15:22" ht="24">
      <c r="O120" s="66">
        <f>COUNTIF(I4:I33,2)</f>
        <v>0</v>
      </c>
      <c r="P120" s="67">
        <f>O120*40</f>
        <v>0</v>
      </c>
      <c r="Q120" s="66">
        <f>COUNTIF(J4:J33,2)</f>
        <v>0</v>
      </c>
      <c r="R120" s="67">
        <f>Q120*40</f>
        <v>0</v>
      </c>
      <c r="S120" s="66">
        <f>COUNTIF(K4:K33,2)</f>
        <v>0</v>
      </c>
      <c r="T120" s="67">
        <f>S120*40</f>
        <v>0</v>
      </c>
      <c r="U120" s="66">
        <f>COUNTIF(L4:L33,2)</f>
        <v>0</v>
      </c>
      <c r="V120" s="67">
        <f>U120*40</f>
        <v>0</v>
      </c>
    </row>
    <row r="121" spans="15:22" ht="24">
      <c r="O121" s="66">
        <f>COUNTIF(I4:I33,1)</f>
        <v>0</v>
      </c>
      <c r="P121" s="67">
        <f>O121*20</f>
        <v>0</v>
      </c>
      <c r="Q121" s="66">
        <f>COUNTIF(J4:J33,1)</f>
        <v>0</v>
      </c>
      <c r="R121" s="67">
        <f>Q121*20</f>
        <v>0</v>
      </c>
      <c r="S121" s="66">
        <f>COUNTIF(K4:K33,1)</f>
        <v>0</v>
      </c>
      <c r="T121" s="67">
        <f>S121*20</f>
        <v>0</v>
      </c>
      <c r="U121" s="66">
        <f>COUNTIF(L4:L33,1)</f>
        <v>30</v>
      </c>
      <c r="V121" s="67">
        <f>U121*20</f>
        <v>600</v>
      </c>
    </row>
    <row r="122" spans="15:22" ht="24">
      <c r="O122" s="66">
        <f>COUNTIF(I4:I33,6)</f>
        <v>0</v>
      </c>
      <c r="P122" s="67">
        <f>(O122/O123)*100</f>
        <v>0</v>
      </c>
      <c r="Q122" s="66">
        <f>COUNTIF(J4:J33,6)</f>
        <v>0</v>
      </c>
      <c r="R122" s="67">
        <f>(Q122/Q123)*100</f>
        <v>0</v>
      </c>
      <c r="S122" s="66">
        <f>COUNTIF(K4:K33,6)</f>
        <v>0</v>
      </c>
      <c r="T122" s="67">
        <f>(S122/S123)*100</f>
        <v>0</v>
      </c>
      <c r="U122" s="66">
        <f>COUNTIF(L4:L33,6)</f>
        <v>0</v>
      </c>
      <c r="V122" s="67">
        <f>(U122/U123)*100</f>
        <v>0</v>
      </c>
    </row>
    <row r="123" spans="15:22" ht="24">
      <c r="O123" s="68">
        <f>SUM(O117:O122)</f>
        <v>30</v>
      </c>
      <c r="P123" s="70">
        <f>SUM(P117:P121)</f>
        <v>2940</v>
      </c>
      <c r="Q123" s="68">
        <f>SUM(Q117:Q122)</f>
        <v>30</v>
      </c>
      <c r="R123" s="70">
        <f>SUM(R117:R121)</f>
        <v>2680</v>
      </c>
      <c r="S123" s="68">
        <f>SUM(S117:S122)</f>
        <v>30</v>
      </c>
      <c r="T123" s="70">
        <f>SUM(T117:T121)</f>
        <v>2960</v>
      </c>
      <c r="U123" s="68">
        <f>SUM(U117:U122)</f>
        <v>30</v>
      </c>
      <c r="V123" s="70">
        <f>SUM(V117:V121)</f>
        <v>600</v>
      </c>
    </row>
    <row r="124" spans="15:22" ht="24">
      <c r="O124" s="124">
        <f>P123/O123-O122</f>
        <v>98</v>
      </c>
      <c r="P124" s="124"/>
      <c r="Q124" s="124">
        <f>R123/Q123-Q122</f>
        <v>89.333333333333329</v>
      </c>
      <c r="R124" s="124"/>
      <c r="S124" s="124">
        <f>T123/S123-S122</f>
        <v>98.666666666666671</v>
      </c>
      <c r="T124" s="124"/>
      <c r="U124" s="124">
        <f>V123/U123-U122</f>
        <v>20</v>
      </c>
      <c r="V124" s="124"/>
    </row>
    <row r="125" spans="15:22" ht="24">
      <c r="O125" s="63"/>
      <c r="P125" s="63"/>
      <c r="Q125" s="63"/>
      <c r="R125" s="63"/>
      <c r="S125" s="63"/>
      <c r="T125" s="63"/>
      <c r="U125" s="63"/>
      <c r="V125" s="63"/>
    </row>
    <row r="126" spans="15:22" ht="24">
      <c r="O126" s="63"/>
      <c r="P126" s="63"/>
      <c r="Q126" s="63"/>
      <c r="R126" s="63"/>
      <c r="S126" s="63"/>
      <c r="T126" s="63"/>
      <c r="U126" s="63"/>
      <c r="V126" s="63"/>
    </row>
    <row r="127" spans="15:22" ht="24">
      <c r="O127" s="63"/>
      <c r="P127" s="63"/>
      <c r="Q127" s="63"/>
      <c r="R127" s="63"/>
      <c r="S127" s="63"/>
      <c r="T127" s="63"/>
      <c r="U127" s="63"/>
      <c r="V127" s="63"/>
    </row>
    <row r="128" spans="15:22" ht="24">
      <c r="O128" s="63"/>
      <c r="P128" s="63"/>
      <c r="Q128" s="63"/>
      <c r="R128" s="63"/>
      <c r="S128" s="63"/>
      <c r="T128" s="63"/>
      <c r="U128" s="63"/>
      <c r="V128" s="63"/>
    </row>
  </sheetData>
  <mergeCells count="31">
    <mergeCell ref="A1:N1"/>
    <mergeCell ref="A2:A3"/>
    <mergeCell ref="B2:B3"/>
    <mergeCell ref="C2:E2"/>
    <mergeCell ref="F2:K2"/>
    <mergeCell ref="L2:L3"/>
    <mergeCell ref="M2:M3"/>
    <mergeCell ref="O36:P36"/>
    <mergeCell ref="Q36:R36"/>
    <mergeCell ref="S36:T36"/>
    <mergeCell ref="A47:B47"/>
    <mergeCell ref="A49:B49"/>
    <mergeCell ref="A35:A36"/>
    <mergeCell ref="B35:B36"/>
    <mergeCell ref="C35:H35"/>
    <mergeCell ref="I35:T35"/>
    <mergeCell ref="C36:D36"/>
    <mergeCell ref="E36:F36"/>
    <mergeCell ref="G36:H36"/>
    <mergeCell ref="I36:J36"/>
    <mergeCell ref="K36:L36"/>
    <mergeCell ref="M36:N36"/>
    <mergeCell ref="U115:V116"/>
    <mergeCell ref="O116:P116"/>
    <mergeCell ref="Q116:R116"/>
    <mergeCell ref="S116:T116"/>
    <mergeCell ref="O124:P124"/>
    <mergeCell ref="Q124:R124"/>
    <mergeCell ref="S124:T124"/>
    <mergeCell ref="U124:V124"/>
    <mergeCell ref="O115:T1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AE1F-78CC-4098-90EB-079FC22EEC84}">
  <dimension ref="A1:X128"/>
  <sheetViews>
    <sheetView topLeftCell="A10" workbookViewId="0">
      <selection activeCell="A33" sqref="A33"/>
    </sheetView>
  </sheetViews>
  <sheetFormatPr defaultColWidth="9.140625" defaultRowHeight="17.25"/>
  <cols>
    <col min="1" max="1" width="11.7109375" style="53" customWidth="1"/>
    <col min="2" max="2" width="12.7109375" style="53" customWidth="1"/>
    <col min="3" max="8" width="8" style="53" customWidth="1"/>
    <col min="9" max="9" width="11" style="53" customWidth="1"/>
    <col min="10" max="10" width="10.140625" style="53" customWidth="1"/>
    <col min="11" max="11" width="10.28515625" style="53" customWidth="1"/>
    <col min="12" max="14" width="22.5703125" style="53" customWidth="1"/>
    <col min="15" max="22" width="10.140625" style="53" customWidth="1"/>
    <col min="23" max="16384" width="9.140625" style="53"/>
  </cols>
  <sheetData>
    <row r="1" spans="1:14" ht="27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5"/>
    </row>
    <row r="2" spans="1:14" ht="69.75" customHeight="1">
      <c r="A2" s="136" t="s">
        <v>2</v>
      </c>
      <c r="B2" s="136" t="s">
        <v>3</v>
      </c>
      <c r="C2" s="138" t="s">
        <v>85</v>
      </c>
      <c r="D2" s="139"/>
      <c r="E2" s="140"/>
      <c r="F2" s="141" t="s">
        <v>86</v>
      </c>
      <c r="G2" s="142"/>
      <c r="H2" s="142"/>
      <c r="I2" s="142"/>
      <c r="J2" s="142"/>
      <c r="K2" s="143"/>
      <c r="L2" s="144" t="s">
        <v>87</v>
      </c>
      <c r="M2" s="146" t="s">
        <v>88</v>
      </c>
    </row>
    <row r="3" spans="1:14" ht="24">
      <c r="A3" s="137"/>
      <c r="B3" s="137"/>
      <c r="C3" s="54">
        <v>1</v>
      </c>
      <c r="D3" s="54">
        <v>2</v>
      </c>
      <c r="E3" s="54">
        <v>3</v>
      </c>
      <c r="F3" s="54">
        <v>4</v>
      </c>
      <c r="G3" s="54">
        <v>5</v>
      </c>
      <c r="H3" s="54">
        <v>6</v>
      </c>
      <c r="I3" s="54">
        <v>7</v>
      </c>
      <c r="J3" s="54">
        <v>8</v>
      </c>
      <c r="K3" s="54">
        <v>9</v>
      </c>
      <c r="L3" s="145"/>
      <c r="M3" s="146"/>
      <c r="N3" s="55"/>
    </row>
    <row r="4" spans="1:14" ht="21.75">
      <c r="A4" s="56">
        <v>6575</v>
      </c>
      <c r="B4" s="57">
        <v>1</v>
      </c>
      <c r="C4" s="58">
        <v>5</v>
      </c>
      <c r="D4" s="59">
        <v>5</v>
      </c>
      <c r="E4" s="59">
        <v>5</v>
      </c>
      <c r="F4" s="59">
        <v>5</v>
      </c>
      <c r="G4" s="59">
        <v>5</v>
      </c>
      <c r="H4" s="59">
        <v>5</v>
      </c>
      <c r="I4" s="59">
        <v>5</v>
      </c>
      <c r="J4" s="59">
        <v>5</v>
      </c>
      <c r="K4" s="59">
        <v>5</v>
      </c>
      <c r="L4" s="60">
        <v>1</v>
      </c>
      <c r="M4" s="57">
        <v>1</v>
      </c>
      <c r="N4" s="61"/>
    </row>
    <row r="5" spans="1:14" ht="21.75">
      <c r="A5" s="56">
        <v>6575</v>
      </c>
      <c r="B5" s="57">
        <v>2</v>
      </c>
      <c r="C5" s="59">
        <v>5</v>
      </c>
      <c r="D5" s="59">
        <v>4</v>
      </c>
      <c r="E5" s="59">
        <v>4</v>
      </c>
      <c r="F5" s="59">
        <v>5</v>
      </c>
      <c r="G5" s="59">
        <v>5</v>
      </c>
      <c r="H5" s="59">
        <v>5</v>
      </c>
      <c r="I5" s="59">
        <v>4</v>
      </c>
      <c r="J5" s="59">
        <v>4</v>
      </c>
      <c r="K5" s="59">
        <v>5</v>
      </c>
      <c r="L5" s="59">
        <v>1</v>
      </c>
      <c r="M5" s="57">
        <v>1</v>
      </c>
      <c r="N5" s="61"/>
    </row>
    <row r="6" spans="1:14" ht="21.75">
      <c r="A6" s="56">
        <v>6575</v>
      </c>
      <c r="B6" s="57">
        <v>3</v>
      </c>
      <c r="C6" s="59">
        <v>5</v>
      </c>
      <c r="D6" s="59">
        <v>5</v>
      </c>
      <c r="E6" s="59">
        <v>5</v>
      </c>
      <c r="F6" s="59">
        <v>5</v>
      </c>
      <c r="G6" s="59">
        <v>5</v>
      </c>
      <c r="H6" s="59">
        <v>5</v>
      </c>
      <c r="I6" s="59">
        <v>5</v>
      </c>
      <c r="J6" s="59">
        <v>5</v>
      </c>
      <c r="K6" s="59">
        <v>5</v>
      </c>
      <c r="L6" s="59">
        <v>1</v>
      </c>
      <c r="M6" s="57">
        <v>1</v>
      </c>
      <c r="N6" s="61"/>
    </row>
    <row r="7" spans="1:14" ht="21.75">
      <c r="A7" s="56">
        <v>6575</v>
      </c>
      <c r="B7" s="57">
        <v>4</v>
      </c>
      <c r="C7" s="59">
        <v>5</v>
      </c>
      <c r="D7" s="59">
        <v>5</v>
      </c>
      <c r="E7" s="59">
        <v>4</v>
      </c>
      <c r="F7" s="59">
        <v>5</v>
      </c>
      <c r="G7" s="59">
        <v>5</v>
      </c>
      <c r="H7" s="59">
        <v>5</v>
      </c>
      <c r="I7" s="59">
        <v>4</v>
      </c>
      <c r="J7" s="59">
        <v>4</v>
      </c>
      <c r="K7" s="59">
        <v>5</v>
      </c>
      <c r="L7" s="59">
        <v>1</v>
      </c>
      <c r="M7" s="57">
        <v>1</v>
      </c>
      <c r="N7" s="61"/>
    </row>
    <row r="8" spans="1:14" ht="21.75">
      <c r="A8" s="56">
        <v>6575</v>
      </c>
      <c r="B8" s="57">
        <v>5</v>
      </c>
      <c r="C8" s="59">
        <v>5</v>
      </c>
      <c r="D8" s="59">
        <v>4</v>
      </c>
      <c r="E8" s="59">
        <v>5</v>
      </c>
      <c r="F8" s="59">
        <v>5</v>
      </c>
      <c r="G8" s="59">
        <v>5</v>
      </c>
      <c r="H8" s="59">
        <v>5</v>
      </c>
      <c r="I8" s="59">
        <v>5</v>
      </c>
      <c r="J8" s="59">
        <v>4</v>
      </c>
      <c r="K8" s="59">
        <v>5</v>
      </c>
      <c r="L8" s="59">
        <v>1</v>
      </c>
      <c r="M8" s="57">
        <v>1</v>
      </c>
      <c r="N8" s="61"/>
    </row>
    <row r="9" spans="1:14" ht="21.75">
      <c r="A9" s="56">
        <v>6575</v>
      </c>
      <c r="B9" s="57">
        <v>6</v>
      </c>
      <c r="C9" s="59">
        <v>4</v>
      </c>
      <c r="D9" s="59">
        <v>5</v>
      </c>
      <c r="E9" s="59">
        <v>4</v>
      </c>
      <c r="F9" s="59">
        <v>5</v>
      </c>
      <c r="G9" s="59">
        <v>5</v>
      </c>
      <c r="H9" s="59">
        <v>5</v>
      </c>
      <c r="I9" s="59">
        <v>5</v>
      </c>
      <c r="J9" s="59">
        <v>4</v>
      </c>
      <c r="K9" s="59">
        <v>5</v>
      </c>
      <c r="L9" s="59">
        <v>1</v>
      </c>
      <c r="M9" s="57">
        <v>1</v>
      </c>
      <c r="N9" s="61"/>
    </row>
    <row r="10" spans="1:14" ht="21.75">
      <c r="A10" s="56">
        <v>6575</v>
      </c>
      <c r="B10" s="57">
        <v>7</v>
      </c>
      <c r="C10" s="59">
        <v>5</v>
      </c>
      <c r="D10" s="59">
        <v>5</v>
      </c>
      <c r="E10" s="59">
        <v>5</v>
      </c>
      <c r="F10" s="59">
        <v>5</v>
      </c>
      <c r="G10" s="59">
        <v>5</v>
      </c>
      <c r="H10" s="59">
        <v>5</v>
      </c>
      <c r="I10" s="59">
        <v>5</v>
      </c>
      <c r="J10" s="59">
        <v>4</v>
      </c>
      <c r="K10" s="59">
        <v>5</v>
      </c>
      <c r="L10" s="59">
        <v>1</v>
      </c>
      <c r="M10" s="57">
        <v>1</v>
      </c>
      <c r="N10" s="61"/>
    </row>
    <row r="11" spans="1:14" ht="21.75">
      <c r="A11" s="56">
        <v>6575</v>
      </c>
      <c r="B11" s="57">
        <v>8</v>
      </c>
      <c r="C11" s="59">
        <v>5</v>
      </c>
      <c r="D11" s="59">
        <v>4</v>
      </c>
      <c r="E11" s="59">
        <v>5</v>
      </c>
      <c r="F11" s="59">
        <v>5</v>
      </c>
      <c r="G11" s="59">
        <v>5</v>
      </c>
      <c r="H11" s="59">
        <v>5</v>
      </c>
      <c r="I11" s="59">
        <v>5</v>
      </c>
      <c r="J11" s="59">
        <v>4</v>
      </c>
      <c r="K11" s="59">
        <v>4</v>
      </c>
      <c r="L11" s="59">
        <v>1</v>
      </c>
      <c r="M11" s="57">
        <v>1</v>
      </c>
      <c r="N11" s="61"/>
    </row>
    <row r="12" spans="1:14" ht="21.75">
      <c r="A12" s="56">
        <v>6575</v>
      </c>
      <c r="B12" s="57">
        <v>9</v>
      </c>
      <c r="C12" s="59">
        <v>5</v>
      </c>
      <c r="D12" s="59">
        <v>5</v>
      </c>
      <c r="E12" s="59">
        <v>5</v>
      </c>
      <c r="F12" s="59">
        <v>5</v>
      </c>
      <c r="G12" s="59">
        <v>5</v>
      </c>
      <c r="H12" s="59">
        <v>5</v>
      </c>
      <c r="I12" s="59">
        <v>5</v>
      </c>
      <c r="J12" s="59">
        <v>5</v>
      </c>
      <c r="K12" s="59">
        <v>5</v>
      </c>
      <c r="L12" s="59">
        <v>1</v>
      </c>
      <c r="M12" s="57">
        <v>2</v>
      </c>
      <c r="N12" s="61"/>
    </row>
    <row r="13" spans="1:14" ht="21.75">
      <c r="A13" s="56">
        <v>6575</v>
      </c>
      <c r="B13" s="57">
        <v>10</v>
      </c>
      <c r="C13" s="59">
        <v>5</v>
      </c>
      <c r="D13" s="59">
        <v>5</v>
      </c>
      <c r="E13" s="59">
        <v>5</v>
      </c>
      <c r="F13" s="59">
        <v>5</v>
      </c>
      <c r="G13" s="59">
        <v>5</v>
      </c>
      <c r="H13" s="59">
        <v>5</v>
      </c>
      <c r="I13" s="59">
        <v>4</v>
      </c>
      <c r="J13" s="59">
        <v>4</v>
      </c>
      <c r="K13" s="59">
        <v>5</v>
      </c>
      <c r="L13" s="59">
        <v>1</v>
      </c>
      <c r="M13" s="57">
        <v>1</v>
      </c>
      <c r="N13" s="61"/>
    </row>
    <row r="14" spans="1:14" ht="21.75">
      <c r="A14" s="56">
        <v>6575</v>
      </c>
      <c r="B14" s="57">
        <v>11</v>
      </c>
      <c r="C14" s="59">
        <v>5</v>
      </c>
      <c r="D14" s="59">
        <v>5</v>
      </c>
      <c r="E14" s="59">
        <v>4</v>
      </c>
      <c r="F14" s="59">
        <v>5</v>
      </c>
      <c r="G14" s="59">
        <v>5</v>
      </c>
      <c r="H14" s="59">
        <v>5</v>
      </c>
      <c r="I14" s="59">
        <v>5</v>
      </c>
      <c r="J14" s="59">
        <v>5</v>
      </c>
      <c r="K14" s="59">
        <v>5</v>
      </c>
      <c r="L14" s="59">
        <v>1</v>
      </c>
      <c r="M14" s="57">
        <v>1</v>
      </c>
      <c r="N14" s="61"/>
    </row>
    <row r="15" spans="1:14" ht="21.75">
      <c r="A15" s="56">
        <v>6575</v>
      </c>
      <c r="B15" s="57">
        <v>12</v>
      </c>
      <c r="C15" s="59">
        <v>5</v>
      </c>
      <c r="D15" s="59">
        <v>5</v>
      </c>
      <c r="E15" s="59">
        <v>5</v>
      </c>
      <c r="F15" s="59">
        <v>4</v>
      </c>
      <c r="G15" s="59">
        <v>5</v>
      </c>
      <c r="H15" s="59">
        <v>5</v>
      </c>
      <c r="I15" s="59">
        <v>5</v>
      </c>
      <c r="J15" s="59">
        <v>4</v>
      </c>
      <c r="K15" s="59">
        <v>5</v>
      </c>
      <c r="L15" s="59">
        <v>1</v>
      </c>
      <c r="M15" s="57">
        <v>1</v>
      </c>
      <c r="N15" s="61"/>
    </row>
    <row r="16" spans="1:14" ht="21.75">
      <c r="A16" s="56">
        <v>6575</v>
      </c>
      <c r="B16" s="57">
        <v>13</v>
      </c>
      <c r="C16" s="59">
        <v>5</v>
      </c>
      <c r="D16" s="59">
        <v>5</v>
      </c>
      <c r="E16" s="59">
        <v>5</v>
      </c>
      <c r="F16" s="59">
        <v>5</v>
      </c>
      <c r="G16" s="59">
        <v>5</v>
      </c>
      <c r="H16" s="59">
        <v>5</v>
      </c>
      <c r="I16" s="59">
        <v>5</v>
      </c>
      <c r="J16" s="59">
        <v>4</v>
      </c>
      <c r="K16" s="59">
        <v>5</v>
      </c>
      <c r="L16" s="59">
        <v>1</v>
      </c>
      <c r="M16" s="57">
        <v>1</v>
      </c>
      <c r="N16" s="61"/>
    </row>
    <row r="17" spans="1:24" ht="21.75">
      <c r="A17" s="56">
        <v>6575</v>
      </c>
      <c r="B17" s="57">
        <v>14</v>
      </c>
      <c r="C17" s="59">
        <v>5</v>
      </c>
      <c r="D17" s="59">
        <v>5</v>
      </c>
      <c r="E17" s="59">
        <v>5</v>
      </c>
      <c r="F17" s="59">
        <v>5</v>
      </c>
      <c r="G17" s="59">
        <v>5</v>
      </c>
      <c r="H17" s="59">
        <v>5</v>
      </c>
      <c r="I17" s="59">
        <v>5</v>
      </c>
      <c r="J17" s="59">
        <v>5</v>
      </c>
      <c r="K17" s="59">
        <v>5</v>
      </c>
      <c r="L17" s="59">
        <v>1</v>
      </c>
      <c r="M17" s="57">
        <v>2</v>
      </c>
      <c r="N17" s="61"/>
    </row>
    <row r="18" spans="1:24" ht="21.75">
      <c r="A18" s="56">
        <v>6575</v>
      </c>
      <c r="B18" s="57">
        <v>15</v>
      </c>
      <c r="C18" s="59">
        <v>5</v>
      </c>
      <c r="D18" s="59">
        <v>5</v>
      </c>
      <c r="E18" s="59">
        <v>5</v>
      </c>
      <c r="F18" s="59">
        <v>5</v>
      </c>
      <c r="G18" s="59">
        <v>5</v>
      </c>
      <c r="H18" s="59">
        <v>5</v>
      </c>
      <c r="I18" s="59">
        <v>4</v>
      </c>
      <c r="J18" s="59">
        <v>5</v>
      </c>
      <c r="K18" s="59">
        <v>5</v>
      </c>
      <c r="L18" s="59">
        <v>1</v>
      </c>
      <c r="M18" s="57">
        <v>1</v>
      </c>
      <c r="N18" s="61"/>
    </row>
    <row r="19" spans="1:24" ht="21.75">
      <c r="A19" s="56">
        <v>6575</v>
      </c>
      <c r="B19" s="57">
        <v>16</v>
      </c>
      <c r="C19" s="59">
        <v>5</v>
      </c>
      <c r="D19" s="59">
        <v>5</v>
      </c>
      <c r="E19" s="59">
        <v>5</v>
      </c>
      <c r="F19" s="59">
        <v>5</v>
      </c>
      <c r="G19" s="59">
        <v>5</v>
      </c>
      <c r="H19" s="59">
        <v>5</v>
      </c>
      <c r="I19" s="59">
        <v>5</v>
      </c>
      <c r="J19" s="59">
        <v>5</v>
      </c>
      <c r="K19" s="59">
        <v>4</v>
      </c>
      <c r="L19" s="59">
        <v>1</v>
      </c>
      <c r="M19" s="57">
        <v>1</v>
      </c>
      <c r="N19" s="61"/>
    </row>
    <row r="20" spans="1:24" ht="21.75">
      <c r="A20" s="56">
        <v>6575</v>
      </c>
      <c r="B20" s="57">
        <v>17</v>
      </c>
      <c r="C20" s="59">
        <v>5</v>
      </c>
      <c r="D20" s="59">
        <v>5</v>
      </c>
      <c r="E20" s="59">
        <v>5</v>
      </c>
      <c r="F20" s="59">
        <v>5</v>
      </c>
      <c r="G20" s="59">
        <v>5</v>
      </c>
      <c r="H20" s="59">
        <v>5</v>
      </c>
      <c r="I20" s="59">
        <v>5</v>
      </c>
      <c r="J20" s="59">
        <v>5</v>
      </c>
      <c r="K20" s="59">
        <v>5</v>
      </c>
      <c r="L20" s="59">
        <v>1</v>
      </c>
      <c r="M20" s="57">
        <v>1</v>
      </c>
      <c r="N20" s="61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21.75">
      <c r="A21" s="56">
        <v>6575</v>
      </c>
      <c r="B21" s="57">
        <v>18</v>
      </c>
      <c r="C21" s="59">
        <v>4</v>
      </c>
      <c r="D21" s="59">
        <v>5</v>
      </c>
      <c r="E21" s="59">
        <v>5</v>
      </c>
      <c r="F21" s="59">
        <v>5</v>
      </c>
      <c r="G21" s="59">
        <v>5</v>
      </c>
      <c r="H21" s="59">
        <v>5</v>
      </c>
      <c r="I21" s="59">
        <v>5</v>
      </c>
      <c r="J21" s="59">
        <v>5</v>
      </c>
      <c r="K21" s="59">
        <v>4</v>
      </c>
      <c r="L21" s="59">
        <v>1</v>
      </c>
      <c r="M21" s="57">
        <v>2</v>
      </c>
      <c r="N21" s="61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21.75">
      <c r="A22" s="56">
        <v>6575</v>
      </c>
      <c r="B22" s="57">
        <v>19</v>
      </c>
      <c r="C22" s="59">
        <v>5</v>
      </c>
      <c r="D22" s="59">
        <v>5</v>
      </c>
      <c r="E22" s="59">
        <v>5</v>
      </c>
      <c r="F22" s="59">
        <v>5</v>
      </c>
      <c r="G22" s="59">
        <v>5</v>
      </c>
      <c r="H22" s="59">
        <v>5</v>
      </c>
      <c r="I22" s="59">
        <v>5</v>
      </c>
      <c r="J22" s="59">
        <v>4</v>
      </c>
      <c r="K22" s="59">
        <v>5</v>
      </c>
      <c r="L22" s="59">
        <v>1</v>
      </c>
      <c r="M22" s="57">
        <v>1</v>
      </c>
      <c r="N22" s="61"/>
    </row>
    <row r="23" spans="1:24" ht="21.75">
      <c r="A23" s="56">
        <v>6575</v>
      </c>
      <c r="B23" s="57">
        <v>20</v>
      </c>
      <c r="C23" s="59">
        <v>5</v>
      </c>
      <c r="D23" s="59">
        <v>4</v>
      </c>
      <c r="E23" s="59">
        <v>4</v>
      </c>
      <c r="F23" s="59">
        <v>5</v>
      </c>
      <c r="G23" s="59">
        <v>5</v>
      </c>
      <c r="H23" s="59">
        <v>5</v>
      </c>
      <c r="I23" s="59">
        <v>4</v>
      </c>
      <c r="J23" s="59">
        <v>4</v>
      </c>
      <c r="K23" s="59">
        <v>5</v>
      </c>
      <c r="L23" s="59">
        <v>1</v>
      </c>
      <c r="M23" s="57">
        <v>1</v>
      </c>
      <c r="N23" s="61"/>
      <c r="P23" s="62"/>
      <c r="Q23" s="62"/>
    </row>
    <row r="24" spans="1:24" ht="21.75">
      <c r="A24" s="56">
        <v>6575</v>
      </c>
      <c r="B24" s="57">
        <v>21</v>
      </c>
      <c r="C24" s="59">
        <v>5</v>
      </c>
      <c r="D24" s="59">
        <v>5</v>
      </c>
      <c r="E24" s="59">
        <v>5</v>
      </c>
      <c r="F24" s="59">
        <v>5</v>
      </c>
      <c r="G24" s="59">
        <v>5</v>
      </c>
      <c r="H24" s="59">
        <v>5</v>
      </c>
      <c r="I24" s="59">
        <v>5</v>
      </c>
      <c r="J24" s="59">
        <v>5</v>
      </c>
      <c r="K24" s="59">
        <v>5</v>
      </c>
      <c r="L24" s="59">
        <v>1</v>
      </c>
      <c r="M24" s="57">
        <v>2</v>
      </c>
      <c r="N24" s="61"/>
      <c r="P24" s="62"/>
      <c r="Q24" s="62"/>
    </row>
    <row r="25" spans="1:24" ht="21.75">
      <c r="A25" s="56">
        <v>6575</v>
      </c>
      <c r="B25" s="57">
        <v>22</v>
      </c>
      <c r="C25" s="59">
        <v>5</v>
      </c>
      <c r="D25" s="59">
        <v>5</v>
      </c>
      <c r="E25" s="59">
        <v>4</v>
      </c>
      <c r="F25" s="59">
        <v>5</v>
      </c>
      <c r="G25" s="59">
        <v>5</v>
      </c>
      <c r="H25" s="59">
        <v>5</v>
      </c>
      <c r="I25" s="59">
        <v>5</v>
      </c>
      <c r="J25" s="59">
        <v>5</v>
      </c>
      <c r="K25" s="59">
        <v>5</v>
      </c>
      <c r="L25" s="59">
        <v>1</v>
      </c>
      <c r="M25" s="57">
        <v>1</v>
      </c>
      <c r="N25" s="61"/>
      <c r="P25" s="62"/>
      <c r="Q25" s="62"/>
    </row>
    <row r="26" spans="1:24" ht="21.75">
      <c r="A26" s="56">
        <v>6575</v>
      </c>
      <c r="B26" s="57">
        <v>23</v>
      </c>
      <c r="C26" s="59">
        <v>5</v>
      </c>
      <c r="D26" s="59">
        <v>5</v>
      </c>
      <c r="E26" s="59">
        <v>5</v>
      </c>
      <c r="F26" s="59">
        <v>5</v>
      </c>
      <c r="G26" s="59">
        <v>5</v>
      </c>
      <c r="H26" s="59">
        <v>5</v>
      </c>
      <c r="I26" s="59">
        <v>5</v>
      </c>
      <c r="J26" s="59">
        <v>5</v>
      </c>
      <c r="K26" s="59">
        <v>5</v>
      </c>
      <c r="L26" s="59">
        <v>1</v>
      </c>
      <c r="M26" s="57">
        <v>1</v>
      </c>
      <c r="N26" s="61"/>
      <c r="P26" s="62"/>
      <c r="Q26" s="62"/>
    </row>
    <row r="27" spans="1:24" ht="21.75">
      <c r="A27" s="56">
        <v>6575</v>
      </c>
      <c r="B27" s="57">
        <v>24</v>
      </c>
      <c r="C27" s="59">
        <v>5</v>
      </c>
      <c r="D27" s="59">
        <v>5</v>
      </c>
      <c r="E27" s="59">
        <v>4</v>
      </c>
      <c r="F27" s="59">
        <v>5</v>
      </c>
      <c r="G27" s="59">
        <v>5</v>
      </c>
      <c r="H27" s="59">
        <v>5</v>
      </c>
      <c r="I27" s="59">
        <v>5</v>
      </c>
      <c r="J27" s="59">
        <v>5</v>
      </c>
      <c r="K27" s="59">
        <v>4</v>
      </c>
      <c r="L27" s="59">
        <v>1</v>
      </c>
      <c r="M27" s="57">
        <v>1</v>
      </c>
      <c r="N27" s="61"/>
      <c r="P27" s="62"/>
      <c r="Q27" s="62"/>
    </row>
    <row r="28" spans="1:24" ht="21.75">
      <c r="A28" s="56">
        <v>6575</v>
      </c>
      <c r="B28" s="57">
        <v>25</v>
      </c>
      <c r="C28" s="59">
        <v>5</v>
      </c>
      <c r="D28" s="59">
        <v>5</v>
      </c>
      <c r="E28" s="59">
        <v>5</v>
      </c>
      <c r="F28" s="59">
        <v>5</v>
      </c>
      <c r="G28" s="59">
        <v>5</v>
      </c>
      <c r="H28" s="59">
        <v>5</v>
      </c>
      <c r="I28" s="59">
        <v>5</v>
      </c>
      <c r="J28" s="59">
        <v>4</v>
      </c>
      <c r="K28" s="59">
        <v>5</v>
      </c>
      <c r="L28" s="59">
        <v>1</v>
      </c>
      <c r="M28" s="57">
        <v>1</v>
      </c>
      <c r="N28" s="61"/>
      <c r="P28" s="62"/>
      <c r="Q28" s="62"/>
    </row>
    <row r="29" spans="1:24" ht="21.75">
      <c r="A29" s="56">
        <v>6575</v>
      </c>
      <c r="B29" s="57">
        <v>26</v>
      </c>
      <c r="C29" s="59">
        <v>5</v>
      </c>
      <c r="D29" s="59">
        <v>5</v>
      </c>
      <c r="E29" s="59">
        <v>5</v>
      </c>
      <c r="F29" s="59">
        <v>5</v>
      </c>
      <c r="G29" s="59">
        <v>5</v>
      </c>
      <c r="H29" s="59">
        <v>5</v>
      </c>
      <c r="I29" s="59">
        <v>5</v>
      </c>
      <c r="J29" s="59">
        <v>5</v>
      </c>
      <c r="K29" s="59">
        <v>5</v>
      </c>
      <c r="L29" s="59">
        <v>1</v>
      </c>
      <c r="M29" s="57">
        <v>1</v>
      </c>
      <c r="N29" s="61"/>
      <c r="P29" s="62"/>
      <c r="Q29" s="62"/>
    </row>
    <row r="30" spans="1:24" ht="21.75">
      <c r="A30" s="56">
        <v>6575</v>
      </c>
      <c r="B30" s="57">
        <v>27</v>
      </c>
      <c r="C30" s="59">
        <v>5</v>
      </c>
      <c r="D30" s="59">
        <v>5</v>
      </c>
      <c r="E30" s="59">
        <v>5</v>
      </c>
      <c r="F30" s="59">
        <v>5</v>
      </c>
      <c r="G30" s="59">
        <v>3</v>
      </c>
      <c r="H30" s="59">
        <v>4</v>
      </c>
      <c r="I30" s="59">
        <v>5</v>
      </c>
      <c r="J30" s="59">
        <v>4</v>
      </c>
      <c r="K30" s="59">
        <v>5</v>
      </c>
      <c r="L30" s="59">
        <v>1</v>
      </c>
      <c r="M30" s="57">
        <v>1</v>
      </c>
      <c r="N30" s="61"/>
      <c r="P30" s="62"/>
      <c r="Q30" s="62"/>
    </row>
    <row r="31" spans="1:24" ht="21.75">
      <c r="A31" s="56">
        <v>6575</v>
      </c>
      <c r="B31" s="57">
        <v>28</v>
      </c>
      <c r="C31" s="59">
        <v>5</v>
      </c>
      <c r="D31" s="59">
        <v>5</v>
      </c>
      <c r="E31" s="59">
        <v>5</v>
      </c>
      <c r="F31" s="59">
        <v>5</v>
      </c>
      <c r="G31" s="59">
        <v>5</v>
      </c>
      <c r="H31" s="59">
        <v>5</v>
      </c>
      <c r="I31" s="59">
        <v>5</v>
      </c>
      <c r="J31" s="59">
        <v>5</v>
      </c>
      <c r="K31" s="59">
        <v>5</v>
      </c>
      <c r="L31" s="59">
        <v>1</v>
      </c>
      <c r="M31" s="57">
        <v>2</v>
      </c>
      <c r="N31" s="61"/>
      <c r="P31" s="62"/>
      <c r="Q31" s="62"/>
    </row>
    <row r="32" spans="1:24" ht="21.75">
      <c r="A32" s="56">
        <v>6575</v>
      </c>
      <c r="B32" s="57">
        <v>29</v>
      </c>
      <c r="C32" s="59">
        <v>5</v>
      </c>
      <c r="D32" s="59">
        <v>5</v>
      </c>
      <c r="E32" s="59">
        <v>4</v>
      </c>
      <c r="F32" s="59">
        <v>5</v>
      </c>
      <c r="G32" s="59">
        <v>5</v>
      </c>
      <c r="H32" s="59">
        <v>5</v>
      </c>
      <c r="I32" s="59">
        <v>5</v>
      </c>
      <c r="J32" s="59">
        <v>5</v>
      </c>
      <c r="K32" s="59">
        <v>5</v>
      </c>
      <c r="L32" s="59">
        <v>1</v>
      </c>
      <c r="M32" s="57">
        <v>1</v>
      </c>
      <c r="N32" s="61"/>
      <c r="P32" s="62"/>
      <c r="Q32" s="62"/>
    </row>
    <row r="33" spans="1:20" ht="21.75">
      <c r="A33" s="56">
        <v>6575</v>
      </c>
      <c r="B33" s="57">
        <v>30</v>
      </c>
      <c r="C33" s="59">
        <v>5</v>
      </c>
      <c r="D33" s="59">
        <v>5</v>
      </c>
      <c r="E33" s="59">
        <v>5</v>
      </c>
      <c r="F33" s="59">
        <v>5</v>
      </c>
      <c r="G33" s="59">
        <v>5</v>
      </c>
      <c r="H33" s="59">
        <v>5</v>
      </c>
      <c r="I33" s="59">
        <v>5</v>
      </c>
      <c r="J33" s="59">
        <v>5</v>
      </c>
      <c r="K33" s="59">
        <v>5</v>
      </c>
      <c r="L33" s="59">
        <v>1</v>
      </c>
      <c r="M33" s="57">
        <v>1</v>
      </c>
      <c r="N33" s="61"/>
      <c r="P33" s="62"/>
      <c r="Q33" s="62"/>
    </row>
    <row r="34" spans="1:20" ht="24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3"/>
    </row>
    <row r="35" spans="1:20" ht="24" customHeight="1">
      <c r="A35" s="127" t="s">
        <v>32</v>
      </c>
      <c r="B35" s="129" t="s">
        <v>33</v>
      </c>
      <c r="C35" s="123" t="s">
        <v>89</v>
      </c>
      <c r="D35" s="123"/>
      <c r="E35" s="123"/>
      <c r="F35" s="123"/>
      <c r="G35" s="123"/>
      <c r="H35" s="123"/>
      <c r="I35" s="131" t="s">
        <v>90</v>
      </c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3"/>
    </row>
    <row r="36" spans="1:20" ht="51" customHeight="1">
      <c r="A36" s="128"/>
      <c r="B36" s="130"/>
      <c r="C36" s="123">
        <v>1</v>
      </c>
      <c r="D36" s="123"/>
      <c r="E36" s="123">
        <v>2</v>
      </c>
      <c r="F36" s="123"/>
      <c r="G36" s="123">
        <v>3</v>
      </c>
      <c r="H36" s="123">
        <v>2.1</v>
      </c>
      <c r="I36" s="123">
        <v>4</v>
      </c>
      <c r="J36" s="123">
        <v>2.2000000000000002</v>
      </c>
      <c r="K36" s="123">
        <v>5</v>
      </c>
      <c r="L36" s="123">
        <v>2.2999999999999998</v>
      </c>
      <c r="M36" s="123">
        <v>6</v>
      </c>
      <c r="N36" s="123"/>
      <c r="O36" s="123">
        <v>7</v>
      </c>
      <c r="P36" s="123"/>
      <c r="Q36" s="123">
        <v>8</v>
      </c>
      <c r="R36" s="123"/>
      <c r="S36" s="123">
        <v>9</v>
      </c>
      <c r="T36" s="123"/>
    </row>
    <row r="37" spans="1:20" ht="24">
      <c r="A37" s="65">
        <v>5</v>
      </c>
      <c r="B37" s="65">
        <v>100</v>
      </c>
      <c r="C37" s="66">
        <f>COUNTIF(C4:C33,5)</f>
        <v>28</v>
      </c>
      <c r="D37" s="67">
        <f>C37*100</f>
        <v>2800</v>
      </c>
      <c r="E37" s="66">
        <f>COUNTIF(D4:D33,5)</f>
        <v>26</v>
      </c>
      <c r="F37" s="67">
        <f>E37*100</f>
        <v>2600</v>
      </c>
      <c r="G37" s="66">
        <f>COUNTIF(E4:E33,5)</f>
        <v>22</v>
      </c>
      <c r="H37" s="67">
        <f>G37*100</f>
        <v>2200</v>
      </c>
      <c r="I37" s="66">
        <f>COUNTIF(F4:F33,5)</f>
        <v>29</v>
      </c>
      <c r="J37" s="67">
        <f>I37*100</f>
        <v>2900</v>
      </c>
      <c r="K37" s="66">
        <f>COUNTIF(G4:G33,5)</f>
        <v>29</v>
      </c>
      <c r="L37" s="67">
        <f>K37*100</f>
        <v>2900</v>
      </c>
      <c r="M37" s="66">
        <f>COUNTIF(H4:H33,5)</f>
        <v>29</v>
      </c>
      <c r="N37" s="67">
        <f>M37*100</f>
        <v>2900</v>
      </c>
      <c r="O37" s="66">
        <f>COUNTIF(I4:I33,5)</f>
        <v>25</v>
      </c>
      <c r="P37" s="67">
        <f>O37*100</f>
        <v>2500</v>
      </c>
      <c r="Q37" s="66">
        <f>COUNTIF(J4:J33,5)</f>
        <v>17</v>
      </c>
      <c r="R37" s="67">
        <f>Q37*100</f>
        <v>1700</v>
      </c>
      <c r="S37" s="66">
        <f>COUNTIF(K4:K33,5)</f>
        <v>26</v>
      </c>
      <c r="T37" s="67">
        <f>S37*100</f>
        <v>2600</v>
      </c>
    </row>
    <row r="38" spans="1:20" ht="24">
      <c r="A38" s="65">
        <v>4</v>
      </c>
      <c r="B38" s="65">
        <v>80</v>
      </c>
      <c r="C38" s="66">
        <f>COUNTIF(C4:C33,4)</f>
        <v>2</v>
      </c>
      <c r="D38" s="67">
        <f>C38*80</f>
        <v>160</v>
      </c>
      <c r="E38" s="66">
        <f>COUNTIF(D4:D33,4)</f>
        <v>4</v>
      </c>
      <c r="F38" s="67">
        <f>E38*80</f>
        <v>320</v>
      </c>
      <c r="G38" s="66">
        <f>COUNTIF(E4:E33,4)</f>
        <v>8</v>
      </c>
      <c r="H38" s="67">
        <f>G38*80</f>
        <v>640</v>
      </c>
      <c r="I38" s="66">
        <f>COUNTIF(F4:F33,4)</f>
        <v>1</v>
      </c>
      <c r="J38" s="67">
        <f>I38*80</f>
        <v>80</v>
      </c>
      <c r="K38" s="66">
        <f>COUNTIF(G4:G33,4)</f>
        <v>0</v>
      </c>
      <c r="L38" s="67">
        <f>K38*80</f>
        <v>0</v>
      </c>
      <c r="M38" s="66">
        <f>COUNTIF(H4:H33,4)</f>
        <v>1</v>
      </c>
      <c r="N38" s="67">
        <f>M38*80</f>
        <v>80</v>
      </c>
      <c r="O38" s="66">
        <f>COUNTIF(I4:I33,4)</f>
        <v>5</v>
      </c>
      <c r="P38" s="67">
        <f>O38*80</f>
        <v>400</v>
      </c>
      <c r="Q38" s="66">
        <f>COUNTIF(J4:J33,4)</f>
        <v>13</v>
      </c>
      <c r="R38" s="67">
        <f>Q38*80</f>
        <v>1040</v>
      </c>
      <c r="S38" s="66">
        <f>COUNTIF(K4:K33,4)</f>
        <v>4</v>
      </c>
      <c r="T38" s="67">
        <f>S38*80</f>
        <v>320</v>
      </c>
    </row>
    <row r="39" spans="1:20" ht="24">
      <c r="A39" s="65">
        <v>3</v>
      </c>
      <c r="B39" s="65">
        <v>60</v>
      </c>
      <c r="C39" s="66">
        <f>COUNTIF(C4:C33,3)</f>
        <v>0</v>
      </c>
      <c r="D39" s="67">
        <f>C39*60</f>
        <v>0</v>
      </c>
      <c r="E39" s="66">
        <f>COUNTIF(D4:D33,3)</f>
        <v>0</v>
      </c>
      <c r="F39" s="67">
        <f>E39*60</f>
        <v>0</v>
      </c>
      <c r="G39" s="66">
        <f>COUNTIF(E4:E33,3)</f>
        <v>0</v>
      </c>
      <c r="H39" s="67">
        <f>G39*60</f>
        <v>0</v>
      </c>
      <c r="I39" s="66">
        <f>COUNTIF(F4:F33,3)</f>
        <v>0</v>
      </c>
      <c r="J39" s="67">
        <f>I39*60</f>
        <v>0</v>
      </c>
      <c r="K39" s="66">
        <f>COUNTIF(G4:G33,3)</f>
        <v>1</v>
      </c>
      <c r="L39" s="67">
        <f>K39*60</f>
        <v>60</v>
      </c>
      <c r="M39" s="66">
        <f>COUNTIF(H4:H33,3)</f>
        <v>0</v>
      </c>
      <c r="N39" s="67">
        <f>M39*60</f>
        <v>0</v>
      </c>
      <c r="O39" s="66">
        <f>COUNTIF(I4:I33,3)</f>
        <v>0</v>
      </c>
      <c r="P39" s="67">
        <f>O39*60</f>
        <v>0</v>
      </c>
      <c r="Q39" s="66">
        <f>COUNTIF(J4:J33,3)</f>
        <v>0</v>
      </c>
      <c r="R39" s="67">
        <f>Q39*60</f>
        <v>0</v>
      </c>
      <c r="S39" s="66">
        <f>COUNTIF(K4:K33,3)</f>
        <v>0</v>
      </c>
      <c r="T39" s="67">
        <f>S39*60</f>
        <v>0</v>
      </c>
    </row>
    <row r="40" spans="1:20" ht="24">
      <c r="A40" s="65">
        <v>2</v>
      </c>
      <c r="B40" s="65">
        <v>40</v>
      </c>
      <c r="C40" s="66">
        <f>COUNTIF(C4:C33,2)</f>
        <v>0</v>
      </c>
      <c r="D40" s="67">
        <f>C40*40</f>
        <v>0</v>
      </c>
      <c r="E40" s="66">
        <f>COUNTIF(D4:D33,2)</f>
        <v>0</v>
      </c>
      <c r="F40" s="67">
        <f>E40*40</f>
        <v>0</v>
      </c>
      <c r="G40" s="66">
        <f>COUNTIF(E4:E33,2)</f>
        <v>0</v>
      </c>
      <c r="H40" s="67">
        <f>G40*40</f>
        <v>0</v>
      </c>
      <c r="I40" s="66">
        <f>COUNTIF(F4:F33,2)</f>
        <v>0</v>
      </c>
      <c r="J40" s="67">
        <f>I40*40</f>
        <v>0</v>
      </c>
      <c r="K40" s="66">
        <f>COUNTIF(G4:G33,2)</f>
        <v>0</v>
      </c>
      <c r="L40" s="67">
        <f>K40*40</f>
        <v>0</v>
      </c>
      <c r="M40" s="66">
        <f>COUNTIF(H4:H33,2)</f>
        <v>0</v>
      </c>
      <c r="N40" s="67">
        <f>M40*40</f>
        <v>0</v>
      </c>
      <c r="O40" s="66">
        <f>COUNTIF(I4:I33,2)</f>
        <v>0</v>
      </c>
      <c r="P40" s="67">
        <f>O40*40</f>
        <v>0</v>
      </c>
      <c r="Q40" s="66">
        <f>COUNTIF(J4:J33,2)</f>
        <v>0</v>
      </c>
      <c r="R40" s="67">
        <f>Q40*40</f>
        <v>0</v>
      </c>
      <c r="S40" s="66">
        <f>COUNTIF(K4:K33,2)</f>
        <v>0</v>
      </c>
      <c r="T40" s="67">
        <f>S40*40</f>
        <v>0</v>
      </c>
    </row>
    <row r="41" spans="1:20" ht="24">
      <c r="A41" s="65">
        <v>1</v>
      </c>
      <c r="B41" s="65">
        <v>20</v>
      </c>
      <c r="C41" s="66">
        <f>COUNTIF(C4:C33,1)</f>
        <v>0</v>
      </c>
      <c r="D41" s="67">
        <f>C41*20</f>
        <v>0</v>
      </c>
      <c r="E41" s="66">
        <f>COUNTIF(D4:D33,1)</f>
        <v>0</v>
      </c>
      <c r="F41" s="67">
        <f>E41*20</f>
        <v>0</v>
      </c>
      <c r="G41" s="66">
        <f>COUNTIF(E4:E33,1)</f>
        <v>0</v>
      </c>
      <c r="H41" s="67">
        <f>G41*20</f>
        <v>0</v>
      </c>
      <c r="I41" s="66">
        <f>COUNTIF(F4:F33,1)</f>
        <v>0</v>
      </c>
      <c r="J41" s="67">
        <f>I41*20</f>
        <v>0</v>
      </c>
      <c r="K41" s="66">
        <f>COUNTIF(G4:G33,1)</f>
        <v>0</v>
      </c>
      <c r="L41" s="67">
        <f>K41*20</f>
        <v>0</v>
      </c>
      <c r="M41" s="66">
        <f>COUNTIF(H4:H33,1)</f>
        <v>0</v>
      </c>
      <c r="N41" s="67">
        <f>M41*20</f>
        <v>0</v>
      </c>
      <c r="O41" s="66">
        <f>COUNTIF(I4:I33,1)</f>
        <v>0</v>
      </c>
      <c r="P41" s="67">
        <f>O41*20</f>
        <v>0</v>
      </c>
      <c r="Q41" s="66">
        <f>COUNTIF(J4:J33,1)</f>
        <v>0</v>
      </c>
      <c r="R41" s="67">
        <f>Q41*20</f>
        <v>0</v>
      </c>
      <c r="S41" s="66">
        <f>COUNTIF(K4:K33,1)</f>
        <v>0</v>
      </c>
      <c r="T41" s="67">
        <f>S41*20</f>
        <v>0</v>
      </c>
    </row>
    <row r="42" spans="1:20" ht="24">
      <c r="A42" s="65">
        <v>6</v>
      </c>
      <c r="B42" s="65" t="s">
        <v>17</v>
      </c>
      <c r="C42" s="66">
        <f>COUNTIF(C4:C33,6)</f>
        <v>0</v>
      </c>
      <c r="D42" s="67">
        <f>(C42/C43)*100</f>
        <v>0</v>
      </c>
      <c r="E42" s="66">
        <f>COUNTIF(D4:D33,6)</f>
        <v>0</v>
      </c>
      <c r="F42" s="67">
        <f>(E42/E43)*100</f>
        <v>0</v>
      </c>
      <c r="G42" s="66">
        <f>COUNTIF(E4:E33,6)</f>
        <v>0</v>
      </c>
      <c r="H42" s="67">
        <f>(G42/G43)*100</f>
        <v>0</v>
      </c>
      <c r="I42" s="66">
        <f>COUNTIF(F4:F33,6)</f>
        <v>0</v>
      </c>
      <c r="J42" s="67">
        <f>(I42/I43)*100</f>
        <v>0</v>
      </c>
      <c r="K42" s="66">
        <f>COUNTIF(G4:G33,6)</f>
        <v>0</v>
      </c>
      <c r="L42" s="67">
        <f>(K42/K43)*100</f>
        <v>0</v>
      </c>
      <c r="M42" s="66">
        <f>COUNTIF(H4:H33,6)</f>
        <v>0</v>
      </c>
      <c r="N42" s="67">
        <f>(M42/M43)*100</f>
        <v>0</v>
      </c>
      <c r="O42" s="66">
        <f>COUNTIF(I4:I33,6)</f>
        <v>0</v>
      </c>
      <c r="P42" s="67">
        <f>(O42/O43)*100</f>
        <v>0</v>
      </c>
      <c r="Q42" s="66">
        <f>COUNTIF(J4:J33,6)</f>
        <v>0</v>
      </c>
      <c r="R42" s="67">
        <f>(Q42/Q43)*100</f>
        <v>0</v>
      </c>
      <c r="S42" s="66">
        <f>COUNTIF(K4:K33,6)</f>
        <v>0</v>
      </c>
      <c r="T42" s="67">
        <f>(S42/S43)*100</f>
        <v>0</v>
      </c>
    </row>
    <row r="43" spans="1:20" ht="24">
      <c r="A43" s="63"/>
      <c r="B43" s="64"/>
      <c r="C43" s="68">
        <f>SUM(C37:C42)</f>
        <v>30</v>
      </c>
      <c r="D43" s="69">
        <f>SUM(D37:D41)</f>
        <v>2960</v>
      </c>
      <c r="E43" s="68">
        <f>SUM(E37:E42)</f>
        <v>30</v>
      </c>
      <c r="F43" s="69">
        <f>SUM(F37:F41)</f>
        <v>2920</v>
      </c>
      <c r="G43" s="68">
        <f>SUM(G37:G42)</f>
        <v>30</v>
      </c>
      <c r="H43" s="69">
        <f t="shared" ref="H43:N43" si="0">SUM(H37:H41)</f>
        <v>2840</v>
      </c>
      <c r="I43" s="68">
        <f>SUM(I37:I42)</f>
        <v>30</v>
      </c>
      <c r="J43" s="69">
        <f t="shared" si="0"/>
        <v>2980</v>
      </c>
      <c r="K43" s="68">
        <f>SUM(K37:K42)</f>
        <v>30</v>
      </c>
      <c r="L43" s="69">
        <f t="shared" si="0"/>
        <v>2960</v>
      </c>
      <c r="M43" s="68">
        <f>SUM(M37:M42)</f>
        <v>30</v>
      </c>
      <c r="N43" s="70">
        <f t="shared" si="0"/>
        <v>2980</v>
      </c>
      <c r="O43" s="68">
        <f>SUM(O37:O42)</f>
        <v>30</v>
      </c>
      <c r="P43" s="70">
        <f>SUM(P37:P41)</f>
        <v>2900</v>
      </c>
      <c r="Q43" s="68">
        <f>SUM(Q37:Q42)</f>
        <v>30</v>
      </c>
      <c r="R43" s="70">
        <f>SUM(R37:R41)</f>
        <v>2740</v>
      </c>
      <c r="S43" s="68">
        <f>SUM(S37:S42)</f>
        <v>30</v>
      </c>
      <c r="T43" s="70">
        <f>SUM(T37:T41)</f>
        <v>2920</v>
      </c>
    </row>
    <row r="44" spans="1:20" ht="24">
      <c r="A44" s="63" t="s">
        <v>35</v>
      </c>
      <c r="B44" s="64"/>
      <c r="C44" s="68">
        <f>D43/C43-C42</f>
        <v>98.666666666666671</v>
      </c>
      <c r="D44" s="69"/>
      <c r="E44" s="68">
        <f>F43/E43-E42</f>
        <v>97.333333333333329</v>
      </c>
      <c r="F44" s="69"/>
      <c r="G44" s="68">
        <f>H43/G43-G42</f>
        <v>94.666666666666671</v>
      </c>
      <c r="H44" s="69"/>
      <c r="I44" s="68">
        <f>J43/I43-I42</f>
        <v>99.333333333333329</v>
      </c>
      <c r="J44" s="69"/>
      <c r="K44" s="68">
        <f>L43/K43-K42</f>
        <v>98.666666666666671</v>
      </c>
      <c r="L44" s="69"/>
      <c r="M44" s="68">
        <f>N43/M43-M42</f>
        <v>99.333333333333329</v>
      </c>
      <c r="N44" s="70"/>
      <c r="O44" s="68">
        <f>P43/O43-O42</f>
        <v>96.666666666666671</v>
      </c>
      <c r="P44" s="70"/>
      <c r="Q44" s="68">
        <f>R43/Q43-Q42</f>
        <v>91.333333333333329</v>
      </c>
      <c r="R44" s="70"/>
      <c r="S44" s="68">
        <f>T43/S43-S42</f>
        <v>97.333333333333329</v>
      </c>
      <c r="T44" s="70"/>
    </row>
    <row r="45" spans="1:20" ht="24">
      <c r="A45" s="63" t="s">
        <v>96</v>
      </c>
      <c r="B45" s="64"/>
      <c r="C45" s="96">
        <f>C44*5/100</f>
        <v>4.9333333333333336</v>
      </c>
      <c r="D45" s="69"/>
      <c r="E45" s="96">
        <f>E44*5/100</f>
        <v>4.8666666666666663</v>
      </c>
      <c r="F45" s="69"/>
      <c r="G45" s="96">
        <f>G44*5/100</f>
        <v>4.7333333333333334</v>
      </c>
      <c r="H45" s="69"/>
      <c r="I45" s="96">
        <f>I44*5/100</f>
        <v>4.9666666666666659</v>
      </c>
      <c r="J45" s="69"/>
      <c r="K45" s="96">
        <f>K44*5/100</f>
        <v>4.9333333333333336</v>
      </c>
      <c r="L45" s="69"/>
      <c r="M45" s="96">
        <f>M44*5/100</f>
        <v>4.9666666666666659</v>
      </c>
      <c r="N45" s="70"/>
      <c r="O45" s="96">
        <f>O44*5/100</f>
        <v>4.8333333333333339</v>
      </c>
      <c r="P45" s="70"/>
      <c r="Q45" s="96">
        <f>Q44*5/100</f>
        <v>4.5666666666666664</v>
      </c>
      <c r="R45" s="70"/>
      <c r="S45" s="96">
        <f>S44*5/100</f>
        <v>4.8666666666666663</v>
      </c>
      <c r="T45" s="70"/>
    </row>
    <row r="46" spans="1:20" ht="24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3"/>
    </row>
    <row r="47" spans="1:20" ht="27">
      <c r="A47" s="125" t="s">
        <v>36</v>
      </c>
      <c r="B47" s="125"/>
      <c r="C47" s="71">
        <f>SUM(C44:T44)/9</f>
        <v>97.037037037037038</v>
      </c>
      <c r="D47" s="72" t="s">
        <v>37</v>
      </c>
      <c r="E47" s="64"/>
      <c r="F47" s="64"/>
      <c r="G47" s="64"/>
      <c r="H47" s="64"/>
      <c r="I47" s="64"/>
      <c r="J47" s="64"/>
      <c r="K47" s="64"/>
      <c r="L47" s="64"/>
      <c r="M47" s="64"/>
      <c r="N47" s="63"/>
    </row>
    <row r="48" spans="1:20" ht="24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3"/>
    </row>
    <row r="49" spans="1:14" ht="27">
      <c r="A49" s="126" t="s">
        <v>38</v>
      </c>
      <c r="B49" s="126"/>
      <c r="C49" s="73">
        <f>((COUNTIF(C4:K24,6)/(C43*9)*100))</f>
        <v>0</v>
      </c>
      <c r="D49" s="74" t="s">
        <v>37</v>
      </c>
      <c r="E49" s="64"/>
      <c r="F49" s="64"/>
      <c r="G49" s="64"/>
      <c r="H49" s="64"/>
      <c r="I49" s="64"/>
      <c r="J49" s="64"/>
      <c r="K49" s="64"/>
      <c r="L49" s="64"/>
      <c r="M49" s="64"/>
      <c r="N49" s="63"/>
    </row>
    <row r="51" spans="1:14" ht="24">
      <c r="B51" s="88"/>
      <c r="E51" s="90"/>
    </row>
    <row r="52" spans="1:14" ht="24">
      <c r="B52" s="88"/>
      <c r="E52" s="90"/>
    </row>
    <row r="53" spans="1:14" ht="24">
      <c r="B53" s="88"/>
      <c r="E53" s="90"/>
    </row>
    <row r="54" spans="1:14" ht="24">
      <c r="B54" s="88"/>
      <c r="E54" s="90"/>
    </row>
    <row r="55" spans="1:14" ht="24">
      <c r="B55" s="88"/>
      <c r="E55" s="97"/>
    </row>
    <row r="56" spans="1:14" ht="24">
      <c r="B56" s="88"/>
      <c r="E56" s="90"/>
    </row>
    <row r="57" spans="1:14" ht="24">
      <c r="B57" s="88"/>
      <c r="E57" s="97"/>
    </row>
    <row r="99" spans="15:22" ht="24">
      <c r="O99" s="75" t="s">
        <v>17</v>
      </c>
      <c r="P99" s="63"/>
      <c r="Q99" s="63"/>
      <c r="R99" s="63"/>
      <c r="S99" s="63"/>
      <c r="T99" s="63"/>
      <c r="U99" s="63"/>
      <c r="V99" s="63"/>
    </row>
    <row r="100" spans="15:22" ht="24">
      <c r="O100" s="76">
        <v>6</v>
      </c>
      <c r="P100" s="63"/>
      <c r="Q100" s="63"/>
      <c r="R100" s="63"/>
      <c r="S100" s="63"/>
      <c r="T100" s="63"/>
      <c r="U100" s="63"/>
      <c r="V100" s="63"/>
    </row>
    <row r="101" spans="15:22" ht="24">
      <c r="O101" s="76"/>
      <c r="P101" s="63"/>
      <c r="Q101" s="63"/>
      <c r="R101" s="63"/>
      <c r="S101" s="63"/>
      <c r="T101" s="63"/>
      <c r="U101" s="63"/>
      <c r="V101" s="63"/>
    </row>
    <row r="102" spans="15:22" ht="24">
      <c r="O102" s="77">
        <f>D42</f>
        <v>0</v>
      </c>
      <c r="P102" s="63"/>
      <c r="Q102" s="63"/>
      <c r="R102" s="63"/>
      <c r="S102" s="63"/>
      <c r="T102" s="63"/>
      <c r="U102" s="63"/>
      <c r="V102" s="63"/>
    </row>
    <row r="103" spans="15:22" ht="24">
      <c r="O103" s="77">
        <f>F42</f>
        <v>0</v>
      </c>
      <c r="P103" s="63"/>
      <c r="Q103" s="63"/>
      <c r="R103" s="63"/>
      <c r="S103" s="63"/>
      <c r="T103" s="63"/>
      <c r="U103" s="63"/>
      <c r="V103" s="63"/>
    </row>
    <row r="104" spans="15:22" ht="24">
      <c r="O104" s="77">
        <f>H42</f>
        <v>0</v>
      </c>
      <c r="P104" s="63"/>
      <c r="Q104" s="63"/>
      <c r="R104" s="63"/>
      <c r="S104" s="63"/>
      <c r="T104" s="63"/>
      <c r="U104" s="63"/>
      <c r="V104" s="63"/>
    </row>
    <row r="105" spans="15:22" ht="24">
      <c r="O105" s="77">
        <f>J42</f>
        <v>0</v>
      </c>
      <c r="P105" s="63"/>
      <c r="Q105" s="63"/>
      <c r="R105" s="63"/>
      <c r="S105" s="63"/>
      <c r="T105" s="63"/>
      <c r="U105" s="63"/>
      <c r="V105" s="63"/>
    </row>
    <row r="106" spans="15:22" ht="24">
      <c r="O106" s="77">
        <f>L42</f>
        <v>0</v>
      </c>
      <c r="P106" s="63"/>
      <c r="Q106" s="63"/>
      <c r="R106" s="63"/>
      <c r="S106" s="63"/>
      <c r="T106" s="63"/>
      <c r="U106" s="63"/>
      <c r="V106" s="63"/>
    </row>
    <row r="107" spans="15:22" ht="24">
      <c r="O107" s="77">
        <f>N42</f>
        <v>0</v>
      </c>
      <c r="P107" s="63"/>
      <c r="Q107" s="63"/>
      <c r="R107" s="63"/>
      <c r="S107" s="63"/>
      <c r="T107" s="63"/>
      <c r="U107" s="63"/>
      <c r="V107" s="63"/>
    </row>
    <row r="108" spans="15:22" ht="24">
      <c r="O108" s="77">
        <f>P122</f>
        <v>0</v>
      </c>
      <c r="P108" s="63"/>
      <c r="Q108" s="63"/>
      <c r="R108" s="63"/>
      <c r="S108" s="63"/>
      <c r="T108" s="63"/>
      <c r="U108" s="63"/>
      <c r="V108" s="63"/>
    </row>
    <row r="109" spans="15:22" ht="24">
      <c r="O109" s="77"/>
      <c r="P109" s="63"/>
      <c r="Q109" s="63"/>
      <c r="R109" s="63"/>
      <c r="S109" s="63"/>
      <c r="T109" s="63"/>
      <c r="U109" s="63"/>
      <c r="V109" s="63"/>
    </row>
    <row r="110" spans="15:22" ht="24">
      <c r="O110" s="77">
        <f>P122</f>
        <v>0</v>
      </c>
      <c r="P110" s="63"/>
      <c r="Q110" s="63"/>
      <c r="R110" s="63"/>
      <c r="S110" s="63"/>
      <c r="T110" s="63"/>
      <c r="U110" s="63"/>
      <c r="V110" s="63"/>
    </row>
    <row r="111" spans="15:22" ht="24">
      <c r="O111" s="77">
        <f>R122</f>
        <v>0</v>
      </c>
      <c r="P111" s="63"/>
      <c r="Q111" s="63"/>
      <c r="R111" s="63"/>
      <c r="S111" s="63"/>
      <c r="T111" s="63"/>
      <c r="U111" s="63"/>
      <c r="V111" s="63"/>
    </row>
    <row r="112" spans="15:22" ht="24">
      <c r="O112" s="77">
        <f>T122</f>
        <v>0</v>
      </c>
      <c r="P112" s="63"/>
      <c r="Q112" s="63"/>
      <c r="R112" s="63"/>
      <c r="S112" s="63"/>
      <c r="T112" s="63"/>
      <c r="U112" s="63"/>
      <c r="V112" s="63"/>
    </row>
    <row r="113" spans="15:22" ht="24">
      <c r="O113" s="77">
        <f>V122</f>
        <v>0</v>
      </c>
      <c r="P113" s="63"/>
      <c r="Q113" s="63"/>
      <c r="R113" s="63"/>
      <c r="S113" s="63"/>
      <c r="T113" s="63"/>
      <c r="U113" s="63"/>
      <c r="V113" s="63"/>
    </row>
    <row r="114" spans="15:22" ht="24">
      <c r="O114" s="63"/>
      <c r="P114" s="63"/>
      <c r="Q114" s="63"/>
      <c r="R114" s="63"/>
      <c r="S114" s="63"/>
      <c r="T114" s="63"/>
      <c r="U114" s="63"/>
      <c r="V114" s="63"/>
    </row>
    <row r="115" spans="15:22" ht="24">
      <c r="O115" s="123" t="s">
        <v>11</v>
      </c>
      <c r="P115" s="123"/>
      <c r="Q115" s="123"/>
      <c r="R115" s="123"/>
      <c r="S115" s="123"/>
      <c r="T115" s="123"/>
      <c r="U115" s="123" t="s">
        <v>12</v>
      </c>
      <c r="V115" s="123"/>
    </row>
    <row r="116" spans="15:22" ht="24">
      <c r="O116" s="123">
        <v>3.1</v>
      </c>
      <c r="P116" s="123"/>
      <c r="Q116" s="123">
        <v>3.2</v>
      </c>
      <c r="R116" s="123"/>
      <c r="S116" s="123">
        <v>3.3</v>
      </c>
      <c r="T116" s="123"/>
      <c r="U116" s="123"/>
      <c r="V116" s="123"/>
    </row>
    <row r="117" spans="15:22" ht="24">
      <c r="O117" s="66">
        <f>COUNTIF(I4:I33,5)</f>
        <v>25</v>
      </c>
      <c r="P117" s="67">
        <f>O117*100</f>
        <v>2500</v>
      </c>
      <c r="Q117" s="66">
        <f>COUNTIF(J4:J33,5)</f>
        <v>17</v>
      </c>
      <c r="R117" s="67">
        <f>Q117*100</f>
        <v>1700</v>
      </c>
      <c r="S117" s="66">
        <f>COUNTIF(K4:K33,5)</f>
        <v>26</v>
      </c>
      <c r="T117" s="67">
        <f>S117*100</f>
        <v>2600</v>
      </c>
      <c r="U117" s="66">
        <f>COUNTIF(L4:L33,5)</f>
        <v>0</v>
      </c>
      <c r="V117" s="67">
        <f>U117*100</f>
        <v>0</v>
      </c>
    </row>
    <row r="118" spans="15:22" ht="24">
      <c r="O118" s="66">
        <f>COUNTIF(I4:I33,4)</f>
        <v>5</v>
      </c>
      <c r="P118" s="67">
        <f>O118*80</f>
        <v>400</v>
      </c>
      <c r="Q118" s="66">
        <f>COUNTIF(J4:J33,4)</f>
        <v>13</v>
      </c>
      <c r="R118" s="67">
        <f>Q118*80</f>
        <v>1040</v>
      </c>
      <c r="S118" s="66">
        <f>COUNTIF(K4:K33,4)</f>
        <v>4</v>
      </c>
      <c r="T118" s="67">
        <f>S118*80</f>
        <v>320</v>
      </c>
      <c r="U118" s="66">
        <f>COUNTIF(L4:L33,4)</f>
        <v>0</v>
      </c>
      <c r="V118" s="67">
        <f>U118*80</f>
        <v>0</v>
      </c>
    </row>
    <row r="119" spans="15:22" ht="24">
      <c r="O119" s="66">
        <f>COUNTIF(I4:I33,3)</f>
        <v>0</v>
      </c>
      <c r="P119" s="67">
        <f>O119*60</f>
        <v>0</v>
      </c>
      <c r="Q119" s="66">
        <f>COUNTIF(J4:J33,3)</f>
        <v>0</v>
      </c>
      <c r="R119" s="67">
        <f>Q119*60</f>
        <v>0</v>
      </c>
      <c r="S119" s="66">
        <f>COUNTIF(K4:K33,3)</f>
        <v>0</v>
      </c>
      <c r="T119" s="67">
        <f>S119*60</f>
        <v>0</v>
      </c>
      <c r="U119" s="66">
        <f>COUNTIF(L4:L33,3)</f>
        <v>0</v>
      </c>
      <c r="V119" s="67">
        <f>U119*60</f>
        <v>0</v>
      </c>
    </row>
    <row r="120" spans="15:22" ht="24">
      <c r="O120" s="66">
        <f>COUNTIF(I4:I33,2)</f>
        <v>0</v>
      </c>
      <c r="P120" s="67">
        <f>O120*40</f>
        <v>0</v>
      </c>
      <c r="Q120" s="66">
        <f>COUNTIF(J4:J33,2)</f>
        <v>0</v>
      </c>
      <c r="R120" s="67">
        <f>Q120*40</f>
        <v>0</v>
      </c>
      <c r="S120" s="66">
        <f>COUNTIF(K4:K33,2)</f>
        <v>0</v>
      </c>
      <c r="T120" s="67">
        <f>S120*40</f>
        <v>0</v>
      </c>
      <c r="U120" s="66">
        <f>COUNTIF(L4:L33,2)</f>
        <v>0</v>
      </c>
      <c r="V120" s="67">
        <f>U120*40</f>
        <v>0</v>
      </c>
    </row>
    <row r="121" spans="15:22" ht="24">
      <c r="O121" s="66">
        <f>COUNTIF(I4:I33,1)</f>
        <v>0</v>
      </c>
      <c r="P121" s="67">
        <f>O121*20</f>
        <v>0</v>
      </c>
      <c r="Q121" s="66">
        <f>COUNTIF(J4:J33,1)</f>
        <v>0</v>
      </c>
      <c r="R121" s="67">
        <f>Q121*20</f>
        <v>0</v>
      </c>
      <c r="S121" s="66">
        <f>COUNTIF(K4:K33,1)</f>
        <v>0</v>
      </c>
      <c r="T121" s="67">
        <f>S121*20</f>
        <v>0</v>
      </c>
      <c r="U121" s="66">
        <f>COUNTIF(L4:L33,1)</f>
        <v>30</v>
      </c>
      <c r="V121" s="67">
        <f>U121*20</f>
        <v>600</v>
      </c>
    </row>
    <row r="122" spans="15:22" ht="24">
      <c r="O122" s="66">
        <f>COUNTIF(I4:I33,6)</f>
        <v>0</v>
      </c>
      <c r="P122" s="67">
        <f>(O122/O123)*100</f>
        <v>0</v>
      </c>
      <c r="Q122" s="66">
        <f>COUNTIF(J4:J33,6)</f>
        <v>0</v>
      </c>
      <c r="R122" s="67">
        <f>(Q122/Q123)*100</f>
        <v>0</v>
      </c>
      <c r="S122" s="66">
        <f>COUNTIF(K4:K33,6)</f>
        <v>0</v>
      </c>
      <c r="T122" s="67">
        <f>(S122/S123)*100</f>
        <v>0</v>
      </c>
      <c r="U122" s="66">
        <f>COUNTIF(L4:L33,6)</f>
        <v>0</v>
      </c>
      <c r="V122" s="67">
        <f>(U122/U123)*100</f>
        <v>0</v>
      </c>
    </row>
    <row r="123" spans="15:22" ht="24">
      <c r="O123" s="68">
        <f>SUM(O117:O122)</f>
        <v>30</v>
      </c>
      <c r="P123" s="70">
        <f>SUM(P117:P121)</f>
        <v>2900</v>
      </c>
      <c r="Q123" s="68">
        <f>SUM(Q117:Q122)</f>
        <v>30</v>
      </c>
      <c r="R123" s="70">
        <f>SUM(R117:R121)</f>
        <v>2740</v>
      </c>
      <c r="S123" s="68">
        <f>SUM(S117:S122)</f>
        <v>30</v>
      </c>
      <c r="T123" s="70">
        <f>SUM(T117:T121)</f>
        <v>2920</v>
      </c>
      <c r="U123" s="68">
        <f>SUM(U117:U122)</f>
        <v>30</v>
      </c>
      <c r="V123" s="70">
        <f>SUM(V117:V121)</f>
        <v>600</v>
      </c>
    </row>
    <row r="124" spans="15:22" ht="24">
      <c r="O124" s="124">
        <f>P123/O123-O122</f>
        <v>96.666666666666671</v>
      </c>
      <c r="P124" s="124"/>
      <c r="Q124" s="124">
        <f>R123/Q123-Q122</f>
        <v>91.333333333333329</v>
      </c>
      <c r="R124" s="124"/>
      <c r="S124" s="124">
        <f>T123/S123-S122</f>
        <v>97.333333333333329</v>
      </c>
      <c r="T124" s="124"/>
      <c r="U124" s="124">
        <f>V123/U123-U122</f>
        <v>20</v>
      </c>
      <c r="V124" s="124"/>
    </row>
    <row r="125" spans="15:22" ht="24">
      <c r="O125" s="63"/>
      <c r="P125" s="63"/>
      <c r="Q125" s="63"/>
      <c r="R125" s="63"/>
      <c r="S125" s="63"/>
      <c r="T125" s="63"/>
      <c r="U125" s="63"/>
      <c r="V125" s="63"/>
    </row>
    <row r="126" spans="15:22" ht="24">
      <c r="O126" s="63"/>
      <c r="P126" s="63"/>
      <c r="Q126" s="63"/>
      <c r="R126" s="63"/>
      <c r="S126" s="63"/>
      <c r="T126" s="63"/>
      <c r="U126" s="63"/>
      <c r="V126" s="63"/>
    </row>
    <row r="127" spans="15:22" ht="24">
      <c r="O127" s="63"/>
      <c r="P127" s="63"/>
      <c r="Q127" s="63"/>
      <c r="R127" s="63"/>
      <c r="S127" s="63"/>
      <c r="T127" s="63"/>
      <c r="U127" s="63"/>
      <c r="V127" s="63"/>
    </row>
    <row r="128" spans="15:22" ht="24">
      <c r="O128" s="63"/>
      <c r="P128" s="63"/>
      <c r="Q128" s="63"/>
      <c r="R128" s="63"/>
      <c r="S128" s="63"/>
      <c r="T128" s="63"/>
      <c r="U128" s="63"/>
      <c r="V128" s="63"/>
    </row>
  </sheetData>
  <mergeCells count="31">
    <mergeCell ref="A1:N1"/>
    <mergeCell ref="A2:A3"/>
    <mergeCell ref="B2:B3"/>
    <mergeCell ref="C2:E2"/>
    <mergeCell ref="F2:K2"/>
    <mergeCell ref="L2:L3"/>
    <mergeCell ref="M2:M3"/>
    <mergeCell ref="O36:P36"/>
    <mergeCell ref="Q36:R36"/>
    <mergeCell ref="S36:T36"/>
    <mergeCell ref="A47:B47"/>
    <mergeCell ref="A49:B49"/>
    <mergeCell ref="A35:A36"/>
    <mergeCell ref="B35:B36"/>
    <mergeCell ref="C35:H35"/>
    <mergeCell ref="I35:T35"/>
    <mergeCell ref="C36:D36"/>
    <mergeCell ref="E36:F36"/>
    <mergeCell ref="G36:H36"/>
    <mergeCell ref="I36:J36"/>
    <mergeCell ref="K36:L36"/>
    <mergeCell ref="M36:N36"/>
    <mergeCell ref="U115:V116"/>
    <mergeCell ref="O116:P116"/>
    <mergeCell ref="Q116:R116"/>
    <mergeCell ref="S116:T116"/>
    <mergeCell ref="O124:P124"/>
    <mergeCell ref="Q124:R124"/>
    <mergeCell ref="S124:T124"/>
    <mergeCell ref="U124:V124"/>
    <mergeCell ref="O115:T1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C9525-9238-40B8-81A2-0D30D9ABEFD1}">
  <dimension ref="A1:X128"/>
  <sheetViews>
    <sheetView topLeftCell="A10" workbookViewId="0">
      <selection activeCell="A33" sqref="A33"/>
    </sheetView>
  </sheetViews>
  <sheetFormatPr defaultColWidth="9.140625" defaultRowHeight="17.25"/>
  <cols>
    <col min="1" max="1" width="11.7109375" style="53" customWidth="1"/>
    <col min="2" max="2" width="12.7109375" style="53" customWidth="1"/>
    <col min="3" max="8" width="8" style="53" customWidth="1"/>
    <col min="9" max="9" width="11" style="53" customWidth="1"/>
    <col min="10" max="10" width="10.140625" style="53" customWidth="1"/>
    <col min="11" max="11" width="10.28515625" style="53" customWidth="1"/>
    <col min="12" max="14" width="22.5703125" style="53" customWidth="1"/>
    <col min="15" max="22" width="10.140625" style="53" customWidth="1"/>
    <col min="23" max="16384" width="9.140625" style="53"/>
  </cols>
  <sheetData>
    <row r="1" spans="1:14" ht="27">
      <c r="A1" s="134" t="s">
        <v>84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5"/>
    </row>
    <row r="2" spans="1:14" ht="69.75" customHeight="1">
      <c r="A2" s="136" t="s">
        <v>2</v>
      </c>
      <c r="B2" s="136" t="s">
        <v>3</v>
      </c>
      <c r="C2" s="138" t="s">
        <v>85</v>
      </c>
      <c r="D2" s="139"/>
      <c r="E2" s="140"/>
      <c r="F2" s="141" t="s">
        <v>86</v>
      </c>
      <c r="G2" s="142"/>
      <c r="H2" s="142"/>
      <c r="I2" s="142"/>
      <c r="J2" s="142"/>
      <c r="K2" s="143"/>
      <c r="L2" s="144" t="s">
        <v>87</v>
      </c>
      <c r="M2" s="146" t="s">
        <v>88</v>
      </c>
    </row>
    <row r="3" spans="1:14" ht="24">
      <c r="A3" s="137"/>
      <c r="B3" s="137"/>
      <c r="C3" s="54">
        <v>1</v>
      </c>
      <c r="D3" s="54">
        <v>2</v>
      </c>
      <c r="E3" s="54">
        <v>3</v>
      </c>
      <c r="F3" s="54">
        <v>4</v>
      </c>
      <c r="G3" s="54">
        <v>5</v>
      </c>
      <c r="H3" s="54">
        <v>6</v>
      </c>
      <c r="I3" s="54">
        <v>7</v>
      </c>
      <c r="J3" s="54">
        <v>8</v>
      </c>
      <c r="K3" s="54">
        <v>9</v>
      </c>
      <c r="L3" s="145"/>
      <c r="M3" s="146"/>
      <c r="N3" s="55"/>
    </row>
    <row r="4" spans="1:14" ht="21.75">
      <c r="A4" s="56">
        <v>6575</v>
      </c>
      <c r="B4" s="57">
        <v>1</v>
      </c>
      <c r="C4" s="58">
        <v>5</v>
      </c>
      <c r="D4" s="59">
        <v>5</v>
      </c>
      <c r="E4" s="59">
        <v>5</v>
      </c>
      <c r="F4" s="59">
        <v>5</v>
      </c>
      <c r="G4" s="59">
        <v>5</v>
      </c>
      <c r="H4" s="59">
        <v>5</v>
      </c>
      <c r="I4" s="59">
        <v>5</v>
      </c>
      <c r="J4" s="59">
        <v>5</v>
      </c>
      <c r="K4" s="59">
        <v>5</v>
      </c>
      <c r="L4" s="60">
        <v>1</v>
      </c>
      <c r="M4" s="57">
        <v>1</v>
      </c>
      <c r="N4" s="61"/>
    </row>
    <row r="5" spans="1:14" ht="21.75">
      <c r="A5" s="56">
        <v>6575</v>
      </c>
      <c r="B5" s="57">
        <v>2</v>
      </c>
      <c r="C5" s="59">
        <v>5</v>
      </c>
      <c r="D5" s="59">
        <v>4</v>
      </c>
      <c r="E5" s="59">
        <v>4</v>
      </c>
      <c r="F5" s="59">
        <v>5</v>
      </c>
      <c r="G5" s="59">
        <v>5</v>
      </c>
      <c r="H5" s="59">
        <v>5</v>
      </c>
      <c r="I5" s="59">
        <v>4</v>
      </c>
      <c r="J5" s="59">
        <v>4</v>
      </c>
      <c r="K5" s="59">
        <v>5</v>
      </c>
      <c r="L5" s="59">
        <v>1</v>
      </c>
      <c r="M5" s="57">
        <v>1</v>
      </c>
      <c r="N5" s="61"/>
    </row>
    <row r="6" spans="1:14" ht="21.75">
      <c r="A6" s="56">
        <v>6575</v>
      </c>
      <c r="B6" s="57">
        <v>3</v>
      </c>
      <c r="C6" s="59">
        <v>5</v>
      </c>
      <c r="D6" s="59">
        <v>5</v>
      </c>
      <c r="E6" s="59">
        <v>5</v>
      </c>
      <c r="F6" s="59">
        <v>5</v>
      </c>
      <c r="G6" s="59">
        <v>5</v>
      </c>
      <c r="H6" s="59">
        <v>5</v>
      </c>
      <c r="I6" s="59">
        <v>5</v>
      </c>
      <c r="J6" s="59">
        <v>5</v>
      </c>
      <c r="K6" s="59">
        <v>5</v>
      </c>
      <c r="L6" s="59">
        <v>1</v>
      </c>
      <c r="M6" s="57">
        <v>1</v>
      </c>
      <c r="N6" s="61"/>
    </row>
    <row r="7" spans="1:14" ht="21.75">
      <c r="A7" s="56">
        <v>6575</v>
      </c>
      <c r="B7" s="57">
        <v>4</v>
      </c>
      <c r="C7" s="59">
        <v>5</v>
      </c>
      <c r="D7" s="59">
        <v>5</v>
      </c>
      <c r="E7" s="59">
        <v>4</v>
      </c>
      <c r="F7" s="59">
        <v>5</v>
      </c>
      <c r="G7" s="59">
        <v>5</v>
      </c>
      <c r="H7" s="59">
        <v>5</v>
      </c>
      <c r="I7" s="59">
        <v>4</v>
      </c>
      <c r="J7" s="59">
        <v>4</v>
      </c>
      <c r="K7" s="59">
        <v>5</v>
      </c>
      <c r="L7" s="59">
        <v>1</v>
      </c>
      <c r="M7" s="57">
        <v>1</v>
      </c>
      <c r="N7" s="61"/>
    </row>
    <row r="8" spans="1:14" ht="21.75">
      <c r="A8" s="56">
        <v>6575</v>
      </c>
      <c r="B8" s="57">
        <v>5</v>
      </c>
      <c r="C8" s="59">
        <v>5</v>
      </c>
      <c r="D8" s="59">
        <v>4</v>
      </c>
      <c r="E8" s="59">
        <v>5</v>
      </c>
      <c r="F8" s="59">
        <v>5</v>
      </c>
      <c r="G8" s="59">
        <v>5</v>
      </c>
      <c r="H8" s="59">
        <v>5</v>
      </c>
      <c r="I8" s="59">
        <v>5</v>
      </c>
      <c r="J8" s="59">
        <v>4</v>
      </c>
      <c r="K8" s="59">
        <v>5</v>
      </c>
      <c r="L8" s="59">
        <v>1</v>
      </c>
      <c r="M8" s="57">
        <v>1</v>
      </c>
      <c r="N8" s="61"/>
    </row>
    <row r="9" spans="1:14" ht="21.75">
      <c r="A9" s="56">
        <v>6575</v>
      </c>
      <c r="B9" s="57">
        <v>6</v>
      </c>
      <c r="C9" s="59">
        <v>4</v>
      </c>
      <c r="D9" s="59">
        <v>5</v>
      </c>
      <c r="E9" s="59">
        <v>4</v>
      </c>
      <c r="F9" s="59">
        <v>5</v>
      </c>
      <c r="G9" s="59">
        <v>5</v>
      </c>
      <c r="H9" s="59">
        <v>5</v>
      </c>
      <c r="I9" s="59">
        <v>5</v>
      </c>
      <c r="J9" s="59">
        <v>4</v>
      </c>
      <c r="K9" s="59">
        <v>5</v>
      </c>
      <c r="L9" s="59">
        <v>1</v>
      </c>
      <c r="M9" s="57">
        <v>1</v>
      </c>
      <c r="N9" s="61"/>
    </row>
    <row r="10" spans="1:14" ht="21.75">
      <c r="A10" s="56">
        <v>6575</v>
      </c>
      <c r="B10" s="57">
        <v>7</v>
      </c>
      <c r="C10" s="59">
        <v>5</v>
      </c>
      <c r="D10" s="59">
        <v>5</v>
      </c>
      <c r="E10" s="59">
        <v>5</v>
      </c>
      <c r="F10" s="59">
        <v>5</v>
      </c>
      <c r="G10" s="59">
        <v>5</v>
      </c>
      <c r="H10" s="59">
        <v>5</v>
      </c>
      <c r="I10" s="59">
        <v>5</v>
      </c>
      <c r="J10" s="59">
        <v>4</v>
      </c>
      <c r="K10" s="59">
        <v>5</v>
      </c>
      <c r="L10" s="59">
        <v>1</v>
      </c>
      <c r="M10" s="57">
        <v>1</v>
      </c>
      <c r="N10" s="61"/>
    </row>
    <row r="11" spans="1:14" ht="21.75">
      <c r="A11" s="56">
        <v>6575</v>
      </c>
      <c r="B11" s="57">
        <v>8</v>
      </c>
      <c r="C11" s="59">
        <v>5</v>
      </c>
      <c r="D11" s="59">
        <v>4</v>
      </c>
      <c r="E11" s="59">
        <v>5</v>
      </c>
      <c r="F11" s="59">
        <v>5</v>
      </c>
      <c r="G11" s="59">
        <v>5</v>
      </c>
      <c r="H11" s="59">
        <v>5</v>
      </c>
      <c r="I11" s="59">
        <v>5</v>
      </c>
      <c r="J11" s="59">
        <v>4</v>
      </c>
      <c r="K11" s="59">
        <v>4</v>
      </c>
      <c r="L11" s="59">
        <v>1</v>
      </c>
      <c r="M11" s="57">
        <v>1</v>
      </c>
      <c r="N11" s="61"/>
    </row>
    <row r="12" spans="1:14" ht="21.75">
      <c r="A12" s="56">
        <v>6575</v>
      </c>
      <c r="B12" s="57">
        <v>9</v>
      </c>
      <c r="C12" s="59">
        <v>5</v>
      </c>
      <c r="D12" s="59">
        <v>5</v>
      </c>
      <c r="E12" s="59">
        <v>5</v>
      </c>
      <c r="F12" s="59">
        <v>5</v>
      </c>
      <c r="G12" s="59">
        <v>5</v>
      </c>
      <c r="H12" s="59">
        <v>5</v>
      </c>
      <c r="I12" s="59">
        <v>5</v>
      </c>
      <c r="J12" s="59">
        <v>5</v>
      </c>
      <c r="K12" s="59">
        <v>5</v>
      </c>
      <c r="L12" s="59">
        <v>1</v>
      </c>
      <c r="M12" s="57">
        <v>2</v>
      </c>
      <c r="N12" s="61"/>
    </row>
    <row r="13" spans="1:14" ht="21.75">
      <c r="A13" s="56">
        <v>6575</v>
      </c>
      <c r="B13" s="57">
        <v>10</v>
      </c>
      <c r="C13" s="59">
        <v>5</v>
      </c>
      <c r="D13" s="59">
        <v>5</v>
      </c>
      <c r="E13" s="59">
        <v>5</v>
      </c>
      <c r="F13" s="59">
        <v>5</v>
      </c>
      <c r="G13" s="59">
        <v>5</v>
      </c>
      <c r="H13" s="59">
        <v>5</v>
      </c>
      <c r="I13" s="59">
        <v>5</v>
      </c>
      <c r="J13" s="59">
        <v>4</v>
      </c>
      <c r="K13" s="59">
        <v>5</v>
      </c>
      <c r="L13" s="59">
        <v>1</v>
      </c>
      <c r="M13" s="57">
        <v>1</v>
      </c>
      <c r="N13" s="61"/>
    </row>
    <row r="14" spans="1:14" ht="21.75">
      <c r="A14" s="56">
        <v>6575</v>
      </c>
      <c r="B14" s="57">
        <v>11</v>
      </c>
      <c r="C14" s="59">
        <v>5</v>
      </c>
      <c r="D14" s="59">
        <v>5</v>
      </c>
      <c r="E14" s="59">
        <v>5</v>
      </c>
      <c r="F14" s="59">
        <v>5</v>
      </c>
      <c r="G14" s="59">
        <v>5</v>
      </c>
      <c r="H14" s="59">
        <v>5</v>
      </c>
      <c r="I14" s="59">
        <v>5</v>
      </c>
      <c r="J14" s="59">
        <v>4</v>
      </c>
      <c r="K14" s="59">
        <v>5</v>
      </c>
      <c r="L14" s="59">
        <v>1</v>
      </c>
      <c r="M14" s="57">
        <v>1</v>
      </c>
      <c r="N14" s="61"/>
    </row>
    <row r="15" spans="1:14" ht="21.75">
      <c r="A15" s="56">
        <v>6575</v>
      </c>
      <c r="B15" s="57">
        <v>12</v>
      </c>
      <c r="C15" s="59">
        <v>5</v>
      </c>
      <c r="D15" s="59">
        <v>5</v>
      </c>
      <c r="E15" s="59">
        <v>5</v>
      </c>
      <c r="F15" s="59">
        <v>4</v>
      </c>
      <c r="G15" s="59">
        <v>5</v>
      </c>
      <c r="H15" s="59">
        <v>5</v>
      </c>
      <c r="I15" s="59">
        <v>4</v>
      </c>
      <c r="J15" s="59">
        <v>4</v>
      </c>
      <c r="K15" s="59">
        <v>5</v>
      </c>
      <c r="L15" s="59">
        <v>1</v>
      </c>
      <c r="M15" s="57">
        <v>1</v>
      </c>
      <c r="N15" s="61"/>
    </row>
    <row r="16" spans="1:14" ht="21.75">
      <c r="A16" s="56">
        <v>6575</v>
      </c>
      <c r="B16" s="57">
        <v>13</v>
      </c>
      <c r="C16" s="59">
        <v>5</v>
      </c>
      <c r="D16" s="59">
        <v>5</v>
      </c>
      <c r="E16" s="59">
        <v>4</v>
      </c>
      <c r="F16" s="59">
        <v>5</v>
      </c>
      <c r="G16" s="59">
        <v>5</v>
      </c>
      <c r="H16" s="59">
        <v>5</v>
      </c>
      <c r="I16" s="59">
        <v>5</v>
      </c>
      <c r="J16" s="59">
        <v>4</v>
      </c>
      <c r="K16" s="59">
        <v>5</v>
      </c>
      <c r="L16" s="59">
        <v>1</v>
      </c>
      <c r="M16" s="57">
        <v>1</v>
      </c>
      <c r="N16" s="61"/>
    </row>
    <row r="17" spans="1:24" ht="21.75">
      <c r="A17" s="56">
        <v>6575</v>
      </c>
      <c r="B17" s="57">
        <v>14</v>
      </c>
      <c r="C17" s="59">
        <v>5</v>
      </c>
      <c r="D17" s="59">
        <v>5</v>
      </c>
      <c r="E17" s="59">
        <v>5</v>
      </c>
      <c r="F17" s="59">
        <v>5</v>
      </c>
      <c r="G17" s="59">
        <v>5</v>
      </c>
      <c r="H17" s="59">
        <v>5</v>
      </c>
      <c r="I17" s="59">
        <v>5</v>
      </c>
      <c r="J17" s="59">
        <v>5</v>
      </c>
      <c r="K17" s="59">
        <v>5</v>
      </c>
      <c r="L17" s="59">
        <v>1</v>
      </c>
      <c r="M17" s="57">
        <v>2</v>
      </c>
      <c r="N17" s="61"/>
    </row>
    <row r="18" spans="1:24" ht="21.75">
      <c r="A18" s="56">
        <v>6575</v>
      </c>
      <c r="B18" s="57">
        <v>15</v>
      </c>
      <c r="C18" s="59">
        <v>5</v>
      </c>
      <c r="D18" s="59">
        <v>5</v>
      </c>
      <c r="E18" s="59">
        <v>5</v>
      </c>
      <c r="F18" s="59">
        <v>5</v>
      </c>
      <c r="G18" s="59">
        <v>5</v>
      </c>
      <c r="H18" s="59">
        <v>5</v>
      </c>
      <c r="I18" s="59">
        <v>4</v>
      </c>
      <c r="J18" s="59">
        <v>4</v>
      </c>
      <c r="K18" s="59">
        <v>5</v>
      </c>
      <c r="L18" s="59">
        <v>1</v>
      </c>
      <c r="M18" s="57">
        <v>1</v>
      </c>
      <c r="N18" s="61"/>
    </row>
    <row r="19" spans="1:24" ht="21.75">
      <c r="A19" s="56">
        <v>6575</v>
      </c>
      <c r="B19" s="57">
        <v>16</v>
      </c>
      <c r="C19" s="59">
        <v>5</v>
      </c>
      <c r="D19" s="59">
        <v>5</v>
      </c>
      <c r="E19" s="59">
        <v>4</v>
      </c>
      <c r="F19" s="59">
        <v>5</v>
      </c>
      <c r="G19" s="59">
        <v>5</v>
      </c>
      <c r="H19" s="59">
        <v>5</v>
      </c>
      <c r="I19" s="59">
        <v>4</v>
      </c>
      <c r="J19" s="59">
        <v>5</v>
      </c>
      <c r="K19" s="59">
        <v>4</v>
      </c>
      <c r="L19" s="59">
        <v>1</v>
      </c>
      <c r="M19" s="57">
        <v>1</v>
      </c>
      <c r="N19" s="61"/>
    </row>
    <row r="20" spans="1:24" ht="21.75">
      <c r="A20" s="56">
        <v>6575</v>
      </c>
      <c r="B20" s="57">
        <v>17</v>
      </c>
      <c r="C20" s="59">
        <v>5</v>
      </c>
      <c r="D20" s="59">
        <v>5</v>
      </c>
      <c r="E20" s="59">
        <v>5</v>
      </c>
      <c r="F20" s="59">
        <v>5</v>
      </c>
      <c r="G20" s="59">
        <v>5</v>
      </c>
      <c r="H20" s="59">
        <v>5</v>
      </c>
      <c r="I20" s="59">
        <v>5</v>
      </c>
      <c r="J20" s="59">
        <v>4</v>
      </c>
      <c r="K20" s="59">
        <v>5</v>
      </c>
      <c r="L20" s="59">
        <v>1</v>
      </c>
      <c r="M20" s="57">
        <v>1</v>
      </c>
      <c r="N20" s="61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21.75">
      <c r="A21" s="56">
        <v>6575</v>
      </c>
      <c r="B21" s="57">
        <v>18</v>
      </c>
      <c r="C21" s="59">
        <v>4</v>
      </c>
      <c r="D21" s="59">
        <v>5</v>
      </c>
      <c r="E21" s="59">
        <v>5</v>
      </c>
      <c r="F21" s="59">
        <v>5</v>
      </c>
      <c r="G21" s="59">
        <v>4</v>
      </c>
      <c r="H21" s="59">
        <v>5</v>
      </c>
      <c r="I21" s="59">
        <v>4</v>
      </c>
      <c r="J21" s="59">
        <v>5</v>
      </c>
      <c r="K21" s="59">
        <v>4</v>
      </c>
      <c r="L21" s="59">
        <v>1</v>
      </c>
      <c r="M21" s="57">
        <v>2</v>
      </c>
      <c r="N21" s="61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21.75">
      <c r="A22" s="56">
        <v>6575</v>
      </c>
      <c r="B22" s="57">
        <v>19</v>
      </c>
      <c r="C22" s="59">
        <v>5</v>
      </c>
      <c r="D22" s="59">
        <v>5</v>
      </c>
      <c r="E22" s="59">
        <v>4</v>
      </c>
      <c r="F22" s="59">
        <v>5</v>
      </c>
      <c r="G22" s="59">
        <v>5</v>
      </c>
      <c r="H22" s="59">
        <v>5</v>
      </c>
      <c r="I22" s="59">
        <v>5</v>
      </c>
      <c r="J22" s="59">
        <v>4</v>
      </c>
      <c r="K22" s="59">
        <v>5</v>
      </c>
      <c r="L22" s="59">
        <v>1</v>
      </c>
      <c r="M22" s="57">
        <v>1</v>
      </c>
      <c r="N22" s="61"/>
    </row>
    <row r="23" spans="1:24" ht="21.75">
      <c r="A23" s="56">
        <v>6575</v>
      </c>
      <c r="B23" s="57">
        <v>20</v>
      </c>
      <c r="C23" s="59">
        <v>5</v>
      </c>
      <c r="D23" s="59">
        <v>4</v>
      </c>
      <c r="E23" s="59">
        <v>5</v>
      </c>
      <c r="F23" s="59">
        <v>5</v>
      </c>
      <c r="G23" s="59">
        <v>5</v>
      </c>
      <c r="H23" s="59">
        <v>5</v>
      </c>
      <c r="I23" s="59">
        <v>4</v>
      </c>
      <c r="J23" s="59">
        <v>4</v>
      </c>
      <c r="K23" s="59">
        <v>5</v>
      </c>
      <c r="L23" s="59">
        <v>1</v>
      </c>
      <c r="M23" s="57">
        <v>1</v>
      </c>
      <c r="N23" s="61"/>
      <c r="P23" s="62"/>
      <c r="Q23" s="62"/>
    </row>
    <row r="24" spans="1:24" ht="21.75">
      <c r="A24" s="56">
        <v>6575</v>
      </c>
      <c r="B24" s="57">
        <v>21</v>
      </c>
      <c r="C24" s="59">
        <v>5</v>
      </c>
      <c r="D24" s="59">
        <v>5</v>
      </c>
      <c r="E24" s="59">
        <v>5</v>
      </c>
      <c r="F24" s="59">
        <v>5</v>
      </c>
      <c r="G24" s="59">
        <v>5</v>
      </c>
      <c r="H24" s="59">
        <v>5</v>
      </c>
      <c r="I24" s="59">
        <v>5</v>
      </c>
      <c r="J24" s="59">
        <v>5</v>
      </c>
      <c r="K24" s="59">
        <v>5</v>
      </c>
      <c r="L24" s="59">
        <v>1</v>
      </c>
      <c r="M24" s="57">
        <v>2</v>
      </c>
      <c r="N24" s="61"/>
      <c r="P24" s="62"/>
      <c r="Q24" s="62"/>
    </row>
    <row r="25" spans="1:24" ht="21.75">
      <c r="A25" s="56">
        <v>6575</v>
      </c>
      <c r="B25" s="57">
        <v>22</v>
      </c>
      <c r="C25" s="59">
        <v>5</v>
      </c>
      <c r="D25" s="59">
        <v>5</v>
      </c>
      <c r="E25" s="59">
        <v>4</v>
      </c>
      <c r="F25" s="59">
        <v>5</v>
      </c>
      <c r="G25" s="59">
        <v>5</v>
      </c>
      <c r="H25" s="59">
        <v>5</v>
      </c>
      <c r="I25" s="59">
        <v>5</v>
      </c>
      <c r="J25" s="59">
        <v>5</v>
      </c>
      <c r="K25" s="59">
        <v>5</v>
      </c>
      <c r="L25" s="59">
        <v>1</v>
      </c>
      <c r="M25" s="57">
        <v>1</v>
      </c>
      <c r="N25" s="61"/>
      <c r="P25" s="62"/>
      <c r="Q25" s="62"/>
    </row>
    <row r="26" spans="1:24" ht="21.75">
      <c r="A26" s="56">
        <v>6575</v>
      </c>
      <c r="B26" s="57">
        <v>23</v>
      </c>
      <c r="C26" s="59">
        <v>5</v>
      </c>
      <c r="D26" s="59">
        <v>4</v>
      </c>
      <c r="E26" s="59">
        <v>5</v>
      </c>
      <c r="F26" s="59">
        <v>5</v>
      </c>
      <c r="G26" s="59">
        <v>5</v>
      </c>
      <c r="H26" s="59">
        <v>5</v>
      </c>
      <c r="I26" s="59">
        <v>5</v>
      </c>
      <c r="J26" s="59">
        <v>4</v>
      </c>
      <c r="K26" s="59">
        <v>5</v>
      </c>
      <c r="L26" s="59">
        <v>1</v>
      </c>
      <c r="M26" s="57">
        <v>1</v>
      </c>
      <c r="N26" s="61"/>
      <c r="P26" s="62"/>
      <c r="Q26" s="62"/>
    </row>
    <row r="27" spans="1:24" ht="21.75">
      <c r="A27" s="56">
        <v>6575</v>
      </c>
      <c r="B27" s="57">
        <v>24</v>
      </c>
      <c r="C27" s="59">
        <v>5</v>
      </c>
      <c r="D27" s="59">
        <v>5</v>
      </c>
      <c r="E27" s="59">
        <v>5</v>
      </c>
      <c r="F27" s="59">
        <v>5</v>
      </c>
      <c r="G27" s="59">
        <v>5</v>
      </c>
      <c r="H27" s="59">
        <v>5</v>
      </c>
      <c r="I27" s="59">
        <v>4</v>
      </c>
      <c r="J27" s="59">
        <v>5</v>
      </c>
      <c r="K27" s="59">
        <v>4</v>
      </c>
      <c r="L27" s="59">
        <v>1</v>
      </c>
      <c r="M27" s="57">
        <v>1</v>
      </c>
      <c r="N27" s="61"/>
      <c r="P27" s="62"/>
      <c r="Q27" s="62"/>
    </row>
    <row r="28" spans="1:24" ht="21.75">
      <c r="A28" s="56">
        <v>6575</v>
      </c>
      <c r="B28" s="57">
        <v>25</v>
      </c>
      <c r="C28" s="59">
        <v>5</v>
      </c>
      <c r="D28" s="59">
        <v>4</v>
      </c>
      <c r="E28" s="59">
        <v>5</v>
      </c>
      <c r="F28" s="59">
        <v>5</v>
      </c>
      <c r="G28" s="59">
        <v>5</v>
      </c>
      <c r="H28" s="59">
        <v>5</v>
      </c>
      <c r="I28" s="59">
        <v>4</v>
      </c>
      <c r="J28" s="59">
        <v>4</v>
      </c>
      <c r="K28" s="59">
        <v>5</v>
      </c>
      <c r="L28" s="59">
        <v>1</v>
      </c>
      <c r="M28" s="57">
        <v>1</v>
      </c>
      <c r="N28" s="61"/>
      <c r="P28" s="62"/>
      <c r="Q28" s="62"/>
    </row>
    <row r="29" spans="1:24" ht="21.75">
      <c r="A29" s="56">
        <v>6575</v>
      </c>
      <c r="B29" s="57">
        <v>26</v>
      </c>
      <c r="C29" s="59">
        <v>5</v>
      </c>
      <c r="D29" s="59">
        <v>5</v>
      </c>
      <c r="E29" s="59">
        <v>5</v>
      </c>
      <c r="F29" s="59">
        <v>5</v>
      </c>
      <c r="G29" s="59">
        <v>5</v>
      </c>
      <c r="H29" s="59">
        <v>5</v>
      </c>
      <c r="I29" s="59">
        <v>5</v>
      </c>
      <c r="J29" s="59">
        <v>5</v>
      </c>
      <c r="K29" s="59">
        <v>5</v>
      </c>
      <c r="L29" s="59">
        <v>1</v>
      </c>
      <c r="M29" s="57">
        <v>2</v>
      </c>
      <c r="N29" s="61"/>
      <c r="P29" s="62"/>
      <c r="Q29" s="62"/>
    </row>
    <row r="30" spans="1:24" ht="21.75">
      <c r="A30" s="56">
        <v>6575</v>
      </c>
      <c r="B30" s="57">
        <v>27</v>
      </c>
      <c r="C30" s="59">
        <v>5</v>
      </c>
      <c r="D30" s="59">
        <v>5</v>
      </c>
      <c r="E30" s="59">
        <v>4</v>
      </c>
      <c r="F30" s="59">
        <v>5</v>
      </c>
      <c r="G30" s="59">
        <v>5</v>
      </c>
      <c r="H30" s="59">
        <v>5</v>
      </c>
      <c r="I30" s="59">
        <v>5</v>
      </c>
      <c r="J30" s="59">
        <v>5</v>
      </c>
      <c r="K30" s="59">
        <v>5</v>
      </c>
      <c r="L30" s="59">
        <v>1</v>
      </c>
      <c r="M30" s="57">
        <v>1</v>
      </c>
      <c r="N30" s="61"/>
      <c r="P30" s="62"/>
      <c r="Q30" s="62"/>
    </row>
    <row r="31" spans="1:24" ht="21.75">
      <c r="A31" s="56">
        <v>6575</v>
      </c>
      <c r="B31" s="57">
        <v>28</v>
      </c>
      <c r="C31" s="59">
        <v>5</v>
      </c>
      <c r="D31" s="59">
        <v>4</v>
      </c>
      <c r="E31" s="59">
        <v>5</v>
      </c>
      <c r="F31" s="59">
        <v>5</v>
      </c>
      <c r="G31" s="59">
        <v>5</v>
      </c>
      <c r="H31" s="59">
        <v>5</v>
      </c>
      <c r="I31" s="59">
        <v>5</v>
      </c>
      <c r="J31" s="59">
        <v>4</v>
      </c>
      <c r="K31" s="59">
        <v>5</v>
      </c>
      <c r="L31" s="59">
        <v>1</v>
      </c>
      <c r="M31" s="57">
        <v>1</v>
      </c>
      <c r="N31" s="61"/>
      <c r="P31" s="62"/>
      <c r="Q31" s="62"/>
    </row>
    <row r="32" spans="1:24" ht="21.75">
      <c r="A32" s="56">
        <v>6575</v>
      </c>
      <c r="B32" s="57">
        <v>29</v>
      </c>
      <c r="C32" s="59">
        <v>4</v>
      </c>
      <c r="D32" s="59">
        <v>5</v>
      </c>
      <c r="E32" s="59">
        <v>5</v>
      </c>
      <c r="F32" s="59">
        <v>5</v>
      </c>
      <c r="G32" s="59">
        <v>5</v>
      </c>
      <c r="H32" s="59">
        <v>5</v>
      </c>
      <c r="I32" s="59">
        <v>5</v>
      </c>
      <c r="J32" s="59">
        <v>4</v>
      </c>
      <c r="K32" s="59">
        <v>5</v>
      </c>
      <c r="L32" s="59">
        <v>1</v>
      </c>
      <c r="M32" s="57">
        <v>1</v>
      </c>
      <c r="N32" s="61"/>
      <c r="P32" s="62"/>
      <c r="Q32" s="62"/>
    </row>
    <row r="33" spans="1:20" ht="21.75">
      <c r="A33" s="56">
        <v>6575</v>
      </c>
      <c r="B33" s="57">
        <v>30</v>
      </c>
      <c r="C33" s="59">
        <v>5</v>
      </c>
      <c r="D33" s="59">
        <v>5</v>
      </c>
      <c r="E33" s="59">
        <v>5</v>
      </c>
      <c r="F33" s="59">
        <v>5</v>
      </c>
      <c r="G33" s="59">
        <v>5</v>
      </c>
      <c r="H33" s="59">
        <v>5</v>
      </c>
      <c r="I33" s="59">
        <v>5</v>
      </c>
      <c r="J33" s="59">
        <v>4</v>
      </c>
      <c r="K33" s="59">
        <v>4</v>
      </c>
      <c r="L33" s="59">
        <v>1</v>
      </c>
      <c r="M33" s="57">
        <v>1</v>
      </c>
      <c r="N33" s="61"/>
      <c r="P33" s="62"/>
      <c r="Q33" s="62"/>
    </row>
    <row r="34" spans="1:20" ht="24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3"/>
    </row>
    <row r="35" spans="1:20" ht="24" customHeight="1">
      <c r="A35" s="127" t="s">
        <v>32</v>
      </c>
      <c r="B35" s="129" t="s">
        <v>33</v>
      </c>
      <c r="C35" s="123" t="s">
        <v>89</v>
      </c>
      <c r="D35" s="123"/>
      <c r="E35" s="123"/>
      <c r="F35" s="123"/>
      <c r="G35" s="123"/>
      <c r="H35" s="123"/>
      <c r="I35" s="131" t="s">
        <v>90</v>
      </c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3"/>
    </row>
    <row r="36" spans="1:20" ht="51" customHeight="1">
      <c r="A36" s="128"/>
      <c r="B36" s="130"/>
      <c r="C36" s="123">
        <v>1</v>
      </c>
      <c r="D36" s="123"/>
      <c r="E36" s="123">
        <v>2</v>
      </c>
      <c r="F36" s="123"/>
      <c r="G36" s="123">
        <v>3</v>
      </c>
      <c r="H36" s="123">
        <v>2.1</v>
      </c>
      <c r="I36" s="123">
        <v>4</v>
      </c>
      <c r="J36" s="123">
        <v>2.2000000000000002</v>
      </c>
      <c r="K36" s="123">
        <v>5</v>
      </c>
      <c r="L36" s="123">
        <v>2.2999999999999998</v>
      </c>
      <c r="M36" s="123">
        <v>6</v>
      </c>
      <c r="N36" s="123"/>
      <c r="O36" s="123">
        <v>7</v>
      </c>
      <c r="P36" s="123"/>
      <c r="Q36" s="123">
        <v>8</v>
      </c>
      <c r="R36" s="123"/>
      <c r="S36" s="123">
        <v>9</v>
      </c>
      <c r="T36" s="123"/>
    </row>
    <row r="37" spans="1:20" ht="24">
      <c r="A37" s="65">
        <v>5</v>
      </c>
      <c r="B37" s="65">
        <v>100</v>
      </c>
      <c r="C37" s="66">
        <f>COUNTIF(C4:C33,5)</f>
        <v>27</v>
      </c>
      <c r="D37" s="67">
        <f>C37*100</f>
        <v>2700</v>
      </c>
      <c r="E37" s="66">
        <f>COUNTIF(D4:D33,5)</f>
        <v>23</v>
      </c>
      <c r="F37" s="67">
        <f>E37*100</f>
        <v>2300</v>
      </c>
      <c r="G37" s="66">
        <f>COUNTIF(E4:E33,5)</f>
        <v>22</v>
      </c>
      <c r="H37" s="67">
        <f>G37*100</f>
        <v>2200</v>
      </c>
      <c r="I37" s="66">
        <f>COUNTIF(F4:F33,5)</f>
        <v>29</v>
      </c>
      <c r="J37" s="67">
        <f>I37*100</f>
        <v>2900</v>
      </c>
      <c r="K37" s="66">
        <f>COUNTIF(G4:G33,5)</f>
        <v>29</v>
      </c>
      <c r="L37" s="67">
        <f>K37*100</f>
        <v>2900</v>
      </c>
      <c r="M37" s="66">
        <f>COUNTIF(H4:H33,5)</f>
        <v>30</v>
      </c>
      <c r="N37" s="67">
        <f>M37*100</f>
        <v>3000</v>
      </c>
      <c r="O37" s="66">
        <f>COUNTIF(I4:I33,5)</f>
        <v>21</v>
      </c>
      <c r="P37" s="67">
        <f>O37*100</f>
        <v>2100</v>
      </c>
      <c r="Q37" s="66">
        <f>COUNTIF(J4:J33,5)</f>
        <v>11</v>
      </c>
      <c r="R37" s="67">
        <f>Q37*100</f>
        <v>1100</v>
      </c>
      <c r="S37" s="66">
        <f>COUNTIF(K4:K33,5)</f>
        <v>25</v>
      </c>
      <c r="T37" s="67">
        <f>S37*100</f>
        <v>2500</v>
      </c>
    </row>
    <row r="38" spans="1:20" ht="24">
      <c r="A38" s="65">
        <v>4</v>
      </c>
      <c r="B38" s="65">
        <v>80</v>
      </c>
      <c r="C38" s="66">
        <f>COUNTIF(C4:C33,4)</f>
        <v>3</v>
      </c>
      <c r="D38" s="67">
        <f>C38*80</f>
        <v>240</v>
      </c>
      <c r="E38" s="66">
        <f>COUNTIF(D4:D33,4)</f>
        <v>7</v>
      </c>
      <c r="F38" s="67">
        <f>E38*80</f>
        <v>560</v>
      </c>
      <c r="G38" s="66">
        <f>COUNTIF(E4:E33,4)</f>
        <v>8</v>
      </c>
      <c r="H38" s="67">
        <f>G38*80</f>
        <v>640</v>
      </c>
      <c r="I38" s="66">
        <f>COUNTIF(F4:F33,4)</f>
        <v>1</v>
      </c>
      <c r="J38" s="67">
        <f>I38*80</f>
        <v>80</v>
      </c>
      <c r="K38" s="66">
        <f>COUNTIF(G4:G33,4)</f>
        <v>1</v>
      </c>
      <c r="L38" s="67">
        <f>K38*80</f>
        <v>80</v>
      </c>
      <c r="M38" s="66">
        <f>COUNTIF(H4:H33,4)</f>
        <v>0</v>
      </c>
      <c r="N38" s="67">
        <f>M38*80</f>
        <v>0</v>
      </c>
      <c r="O38" s="66">
        <f>COUNTIF(I4:I33,4)</f>
        <v>9</v>
      </c>
      <c r="P38" s="67">
        <f>O38*80</f>
        <v>720</v>
      </c>
      <c r="Q38" s="66">
        <f>COUNTIF(J4:J33,4)</f>
        <v>19</v>
      </c>
      <c r="R38" s="67">
        <f>Q38*80</f>
        <v>1520</v>
      </c>
      <c r="S38" s="66">
        <f>COUNTIF(K4:K33,4)</f>
        <v>5</v>
      </c>
      <c r="T38" s="67">
        <f>S38*80</f>
        <v>400</v>
      </c>
    </row>
    <row r="39" spans="1:20" ht="24">
      <c r="A39" s="65">
        <v>3</v>
      </c>
      <c r="B39" s="65">
        <v>60</v>
      </c>
      <c r="C39" s="66">
        <f>COUNTIF(C4:C33,3)</f>
        <v>0</v>
      </c>
      <c r="D39" s="67">
        <f>C39*60</f>
        <v>0</v>
      </c>
      <c r="E39" s="66">
        <f>COUNTIF(D4:D33,3)</f>
        <v>0</v>
      </c>
      <c r="F39" s="67">
        <f>E39*60</f>
        <v>0</v>
      </c>
      <c r="G39" s="66">
        <f>COUNTIF(E4:E33,3)</f>
        <v>0</v>
      </c>
      <c r="H39" s="67">
        <f>G39*60</f>
        <v>0</v>
      </c>
      <c r="I39" s="66">
        <f>COUNTIF(F4:F33,3)</f>
        <v>0</v>
      </c>
      <c r="J39" s="67">
        <f>I39*60</f>
        <v>0</v>
      </c>
      <c r="K39" s="66">
        <f>COUNTIF(G4:G33,3)</f>
        <v>0</v>
      </c>
      <c r="L39" s="67">
        <f>K39*60</f>
        <v>0</v>
      </c>
      <c r="M39" s="66">
        <f>COUNTIF(H4:H33,3)</f>
        <v>0</v>
      </c>
      <c r="N39" s="67">
        <f>M39*60</f>
        <v>0</v>
      </c>
      <c r="O39" s="66">
        <f>COUNTIF(I4:I33,3)</f>
        <v>0</v>
      </c>
      <c r="P39" s="67">
        <f>O39*60</f>
        <v>0</v>
      </c>
      <c r="Q39" s="66">
        <f>COUNTIF(J4:J33,3)</f>
        <v>0</v>
      </c>
      <c r="R39" s="67">
        <f>Q39*60</f>
        <v>0</v>
      </c>
      <c r="S39" s="66">
        <f>COUNTIF(K4:K33,3)</f>
        <v>0</v>
      </c>
      <c r="T39" s="67">
        <f>S39*60</f>
        <v>0</v>
      </c>
    </row>
    <row r="40" spans="1:20" ht="24">
      <c r="A40" s="65">
        <v>2</v>
      </c>
      <c r="B40" s="65">
        <v>40</v>
      </c>
      <c r="C40" s="66">
        <f>COUNTIF(C4:C33,2)</f>
        <v>0</v>
      </c>
      <c r="D40" s="67">
        <f>C40*40</f>
        <v>0</v>
      </c>
      <c r="E40" s="66">
        <f>COUNTIF(D4:D33,2)</f>
        <v>0</v>
      </c>
      <c r="F40" s="67">
        <f>E40*40</f>
        <v>0</v>
      </c>
      <c r="G40" s="66">
        <f>COUNTIF(E4:E33,2)</f>
        <v>0</v>
      </c>
      <c r="H40" s="67">
        <f>G40*40</f>
        <v>0</v>
      </c>
      <c r="I40" s="66">
        <f>COUNTIF(F4:F33,2)</f>
        <v>0</v>
      </c>
      <c r="J40" s="67">
        <f>I40*40</f>
        <v>0</v>
      </c>
      <c r="K40" s="66">
        <f>COUNTIF(G4:G33,2)</f>
        <v>0</v>
      </c>
      <c r="L40" s="67">
        <f>K40*40</f>
        <v>0</v>
      </c>
      <c r="M40" s="66">
        <f>COUNTIF(H4:H33,2)</f>
        <v>0</v>
      </c>
      <c r="N40" s="67">
        <f>M40*40</f>
        <v>0</v>
      </c>
      <c r="O40" s="66">
        <f>COUNTIF(I4:I33,2)</f>
        <v>0</v>
      </c>
      <c r="P40" s="67">
        <f>O40*40</f>
        <v>0</v>
      </c>
      <c r="Q40" s="66">
        <f>COUNTIF(J4:J33,2)</f>
        <v>0</v>
      </c>
      <c r="R40" s="67">
        <f>Q40*40</f>
        <v>0</v>
      </c>
      <c r="S40" s="66">
        <f>COUNTIF(K4:K33,2)</f>
        <v>0</v>
      </c>
      <c r="T40" s="67">
        <f>S40*40</f>
        <v>0</v>
      </c>
    </row>
    <row r="41" spans="1:20" ht="24">
      <c r="A41" s="65">
        <v>1</v>
      </c>
      <c r="B41" s="65">
        <v>20</v>
      </c>
      <c r="C41" s="66">
        <f>COUNTIF(C4:C33,1)</f>
        <v>0</v>
      </c>
      <c r="D41" s="67">
        <f>C41*20</f>
        <v>0</v>
      </c>
      <c r="E41" s="66">
        <f>COUNTIF(D4:D33,1)</f>
        <v>0</v>
      </c>
      <c r="F41" s="67">
        <f>E41*20</f>
        <v>0</v>
      </c>
      <c r="G41" s="66">
        <f>COUNTIF(E4:E33,1)</f>
        <v>0</v>
      </c>
      <c r="H41" s="67">
        <f>G41*20</f>
        <v>0</v>
      </c>
      <c r="I41" s="66">
        <f>COUNTIF(F4:F33,1)</f>
        <v>0</v>
      </c>
      <c r="J41" s="67">
        <f>I41*20</f>
        <v>0</v>
      </c>
      <c r="K41" s="66">
        <f>COUNTIF(G4:G33,1)</f>
        <v>0</v>
      </c>
      <c r="L41" s="67">
        <f>K41*20</f>
        <v>0</v>
      </c>
      <c r="M41" s="66">
        <f>COUNTIF(H4:H33,1)</f>
        <v>0</v>
      </c>
      <c r="N41" s="67">
        <f>M41*20</f>
        <v>0</v>
      </c>
      <c r="O41" s="66">
        <f>COUNTIF(I4:I33,1)</f>
        <v>0</v>
      </c>
      <c r="P41" s="67">
        <f>O41*20</f>
        <v>0</v>
      </c>
      <c r="Q41" s="66">
        <f>COUNTIF(J4:J33,1)</f>
        <v>0</v>
      </c>
      <c r="R41" s="67">
        <f>Q41*20</f>
        <v>0</v>
      </c>
      <c r="S41" s="66">
        <f>COUNTIF(K4:K33,1)</f>
        <v>0</v>
      </c>
      <c r="T41" s="67">
        <f>S41*20</f>
        <v>0</v>
      </c>
    </row>
    <row r="42" spans="1:20" ht="24">
      <c r="A42" s="65">
        <v>6</v>
      </c>
      <c r="B42" s="65" t="s">
        <v>17</v>
      </c>
      <c r="C42" s="66">
        <f>COUNTIF(C4:C33,6)</f>
        <v>0</v>
      </c>
      <c r="D42" s="67">
        <f>(C42/C43)*100</f>
        <v>0</v>
      </c>
      <c r="E42" s="66">
        <f>COUNTIF(D4:D33,6)</f>
        <v>0</v>
      </c>
      <c r="F42" s="67">
        <f>(E42/E43)*100</f>
        <v>0</v>
      </c>
      <c r="G42" s="66">
        <f>COUNTIF(E4:E33,6)</f>
        <v>0</v>
      </c>
      <c r="H42" s="67">
        <f>(G42/G43)*100</f>
        <v>0</v>
      </c>
      <c r="I42" s="66">
        <f>COUNTIF(F4:F33,6)</f>
        <v>0</v>
      </c>
      <c r="J42" s="67">
        <f>(I42/I43)*100</f>
        <v>0</v>
      </c>
      <c r="K42" s="66">
        <f>COUNTIF(G4:G33,6)</f>
        <v>0</v>
      </c>
      <c r="L42" s="67">
        <f>(K42/K43)*100</f>
        <v>0</v>
      </c>
      <c r="M42" s="66">
        <f>COUNTIF(H4:H33,6)</f>
        <v>0</v>
      </c>
      <c r="N42" s="67">
        <f>(M42/M43)*100</f>
        <v>0</v>
      </c>
      <c r="O42" s="66">
        <f>COUNTIF(I4:I33,6)</f>
        <v>0</v>
      </c>
      <c r="P42" s="67">
        <f>(O42/O43)*100</f>
        <v>0</v>
      </c>
      <c r="Q42" s="66">
        <f>COUNTIF(J4:J33,6)</f>
        <v>0</v>
      </c>
      <c r="R42" s="67">
        <f>(Q42/Q43)*100</f>
        <v>0</v>
      </c>
      <c r="S42" s="66">
        <f>COUNTIF(K4:K33,6)</f>
        <v>0</v>
      </c>
      <c r="T42" s="67">
        <f>(S42/S43)*100</f>
        <v>0</v>
      </c>
    </row>
    <row r="43" spans="1:20" ht="24">
      <c r="A43" s="63"/>
      <c r="B43" s="64"/>
      <c r="C43" s="68">
        <f>SUM(C37:C42)</f>
        <v>30</v>
      </c>
      <c r="D43" s="69">
        <f>SUM(D37:D41)</f>
        <v>2940</v>
      </c>
      <c r="E43" s="68">
        <f>SUM(E37:E42)</f>
        <v>30</v>
      </c>
      <c r="F43" s="69">
        <f>SUM(F37:F41)</f>
        <v>2860</v>
      </c>
      <c r="G43" s="68">
        <f>SUM(G37:G42)</f>
        <v>30</v>
      </c>
      <c r="H43" s="69">
        <f t="shared" ref="H43:N43" si="0">SUM(H37:H41)</f>
        <v>2840</v>
      </c>
      <c r="I43" s="68">
        <f>SUM(I37:I42)</f>
        <v>30</v>
      </c>
      <c r="J43" s="69">
        <f t="shared" si="0"/>
        <v>2980</v>
      </c>
      <c r="K43" s="68">
        <f>SUM(K37:K42)</f>
        <v>30</v>
      </c>
      <c r="L43" s="69">
        <f t="shared" si="0"/>
        <v>2980</v>
      </c>
      <c r="M43" s="68">
        <f>SUM(M37:M42)</f>
        <v>30</v>
      </c>
      <c r="N43" s="70">
        <f t="shared" si="0"/>
        <v>3000</v>
      </c>
      <c r="O43" s="68">
        <f>SUM(O37:O42)</f>
        <v>30</v>
      </c>
      <c r="P43" s="70">
        <f>SUM(P37:P41)</f>
        <v>2820</v>
      </c>
      <c r="Q43" s="68">
        <f>SUM(Q37:Q42)</f>
        <v>30</v>
      </c>
      <c r="R43" s="70">
        <f>SUM(R37:R41)</f>
        <v>2620</v>
      </c>
      <c r="S43" s="68">
        <f>SUM(S37:S42)</f>
        <v>30</v>
      </c>
      <c r="T43" s="70">
        <f>SUM(T37:T41)</f>
        <v>2900</v>
      </c>
    </row>
    <row r="44" spans="1:20" ht="24">
      <c r="A44" s="63" t="s">
        <v>35</v>
      </c>
      <c r="B44" s="64"/>
      <c r="C44" s="68">
        <f>D43/C43-C42</f>
        <v>98</v>
      </c>
      <c r="D44" s="69"/>
      <c r="E44" s="68">
        <f>F43/E43-E42</f>
        <v>95.333333333333329</v>
      </c>
      <c r="F44" s="69"/>
      <c r="G44" s="68">
        <f>H43/G43-G42</f>
        <v>94.666666666666671</v>
      </c>
      <c r="H44" s="69"/>
      <c r="I44" s="68">
        <f>J43/I43-I42</f>
        <v>99.333333333333329</v>
      </c>
      <c r="J44" s="69"/>
      <c r="K44" s="68">
        <f>L43/K43-K42</f>
        <v>99.333333333333329</v>
      </c>
      <c r="L44" s="69"/>
      <c r="M44" s="68">
        <f>N43/M43-M42</f>
        <v>100</v>
      </c>
      <c r="N44" s="70"/>
      <c r="O44" s="68">
        <f>P43/O43-O42</f>
        <v>94</v>
      </c>
      <c r="P44" s="70"/>
      <c r="Q44" s="68">
        <f>R43/Q43-Q42</f>
        <v>87.333333333333329</v>
      </c>
      <c r="R44" s="70"/>
      <c r="S44" s="68">
        <f>T43/S43-S42</f>
        <v>96.666666666666671</v>
      </c>
      <c r="T44" s="70"/>
    </row>
    <row r="45" spans="1:20" ht="24">
      <c r="A45" s="63" t="s">
        <v>96</v>
      </c>
      <c r="B45" s="64"/>
      <c r="C45" s="96">
        <f>C44*5/100</f>
        <v>4.9000000000000004</v>
      </c>
      <c r="D45" s="69"/>
      <c r="E45" s="96">
        <f>E44*5/100</f>
        <v>4.7666666666666666</v>
      </c>
      <c r="F45" s="69"/>
      <c r="G45" s="96">
        <f>G44*5/100</f>
        <v>4.7333333333333334</v>
      </c>
      <c r="H45" s="69"/>
      <c r="I45" s="96">
        <f>I44*5/100</f>
        <v>4.9666666666666659</v>
      </c>
      <c r="J45" s="69"/>
      <c r="K45" s="96">
        <f>K44*5/100</f>
        <v>4.9666666666666659</v>
      </c>
      <c r="L45" s="69"/>
      <c r="M45" s="96">
        <f>M44*5/100</f>
        <v>5</v>
      </c>
      <c r="N45" s="70"/>
      <c r="O45" s="96">
        <f>O44*5/100</f>
        <v>4.7</v>
      </c>
      <c r="P45" s="70"/>
      <c r="Q45" s="96">
        <f>Q44*5/100</f>
        <v>4.3666666666666663</v>
      </c>
      <c r="R45" s="70"/>
      <c r="S45" s="96">
        <f>S44*5/100</f>
        <v>4.8333333333333339</v>
      </c>
      <c r="T45" s="70"/>
    </row>
    <row r="46" spans="1:20" ht="24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3"/>
    </row>
    <row r="47" spans="1:20" ht="27">
      <c r="A47" s="125" t="s">
        <v>36</v>
      </c>
      <c r="B47" s="125"/>
      <c r="C47" s="71">
        <f>SUM(C44:T44)/9</f>
        <v>96.074074074074076</v>
      </c>
      <c r="D47" s="86" t="s">
        <v>37</v>
      </c>
      <c r="E47" s="64"/>
      <c r="F47" s="64"/>
      <c r="G47" s="64"/>
      <c r="H47" s="64"/>
      <c r="I47" s="64"/>
      <c r="J47" s="64"/>
      <c r="K47" s="64"/>
      <c r="L47" s="64"/>
      <c r="M47" s="64"/>
      <c r="N47" s="63"/>
    </row>
    <row r="48" spans="1:20" ht="24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3"/>
    </row>
    <row r="49" spans="1:14" ht="27">
      <c r="A49" s="126" t="s">
        <v>38</v>
      </c>
      <c r="B49" s="126"/>
      <c r="C49" s="73">
        <f>((COUNTIF(C4:K24,6)/(C43*9)*100))</f>
        <v>0</v>
      </c>
      <c r="D49" s="87" t="s">
        <v>37</v>
      </c>
      <c r="E49" s="64"/>
      <c r="F49" s="64"/>
      <c r="G49" s="64"/>
      <c r="H49" s="64"/>
      <c r="I49" s="64"/>
      <c r="J49" s="64"/>
      <c r="K49" s="64"/>
      <c r="L49" s="64"/>
      <c r="M49" s="64"/>
      <c r="N49" s="63"/>
    </row>
    <row r="51" spans="1:14" ht="24">
      <c r="B51" s="88"/>
      <c r="E51" s="90"/>
    </row>
    <row r="52" spans="1:14" ht="24">
      <c r="B52" s="88"/>
      <c r="E52" s="90"/>
    </row>
    <row r="53" spans="1:14" ht="24">
      <c r="B53" s="88"/>
      <c r="E53" s="90"/>
    </row>
    <row r="54" spans="1:14" ht="24">
      <c r="B54" s="88"/>
      <c r="E54" s="90"/>
    </row>
    <row r="55" spans="1:14" ht="24">
      <c r="B55" s="88"/>
      <c r="E55" s="97"/>
    </row>
    <row r="56" spans="1:14" ht="24">
      <c r="B56" s="88"/>
      <c r="E56" s="90"/>
    </row>
    <row r="57" spans="1:14" ht="24">
      <c r="B57" s="88"/>
      <c r="E57" s="97"/>
    </row>
    <row r="99" spans="15:22" ht="24">
      <c r="O99" s="75" t="s">
        <v>17</v>
      </c>
      <c r="P99" s="63"/>
      <c r="Q99" s="63"/>
      <c r="R99" s="63"/>
      <c r="S99" s="63"/>
      <c r="T99" s="63"/>
      <c r="U99" s="63"/>
      <c r="V99" s="63"/>
    </row>
    <row r="100" spans="15:22" ht="24">
      <c r="O100" s="76">
        <v>6</v>
      </c>
      <c r="P100" s="63"/>
      <c r="Q100" s="63"/>
      <c r="R100" s="63"/>
      <c r="S100" s="63"/>
      <c r="T100" s="63"/>
      <c r="U100" s="63"/>
      <c r="V100" s="63"/>
    </row>
    <row r="101" spans="15:22" ht="24">
      <c r="O101" s="76"/>
      <c r="P101" s="63"/>
      <c r="Q101" s="63"/>
      <c r="R101" s="63"/>
      <c r="S101" s="63"/>
      <c r="T101" s="63"/>
      <c r="U101" s="63"/>
      <c r="V101" s="63"/>
    </row>
    <row r="102" spans="15:22" ht="24">
      <c r="O102" s="77">
        <f>D42</f>
        <v>0</v>
      </c>
      <c r="P102" s="63"/>
      <c r="Q102" s="63"/>
      <c r="R102" s="63"/>
      <c r="S102" s="63"/>
      <c r="T102" s="63"/>
      <c r="U102" s="63"/>
      <c r="V102" s="63"/>
    </row>
    <row r="103" spans="15:22" ht="24">
      <c r="O103" s="77">
        <f>F42</f>
        <v>0</v>
      </c>
      <c r="P103" s="63"/>
      <c r="Q103" s="63"/>
      <c r="R103" s="63"/>
      <c r="S103" s="63"/>
      <c r="T103" s="63"/>
      <c r="U103" s="63"/>
      <c r="V103" s="63"/>
    </row>
    <row r="104" spans="15:22" ht="24">
      <c r="O104" s="77">
        <f>H42</f>
        <v>0</v>
      </c>
      <c r="P104" s="63"/>
      <c r="Q104" s="63"/>
      <c r="R104" s="63"/>
      <c r="S104" s="63"/>
      <c r="T104" s="63"/>
      <c r="U104" s="63"/>
      <c r="V104" s="63"/>
    </row>
    <row r="105" spans="15:22" ht="24">
      <c r="O105" s="77">
        <f>J42</f>
        <v>0</v>
      </c>
      <c r="P105" s="63"/>
      <c r="Q105" s="63"/>
      <c r="R105" s="63"/>
      <c r="S105" s="63"/>
      <c r="T105" s="63"/>
      <c r="U105" s="63"/>
      <c r="V105" s="63"/>
    </row>
    <row r="106" spans="15:22" ht="24">
      <c r="O106" s="77">
        <f>L42</f>
        <v>0</v>
      </c>
      <c r="P106" s="63"/>
      <c r="Q106" s="63"/>
      <c r="R106" s="63"/>
      <c r="S106" s="63"/>
      <c r="T106" s="63"/>
      <c r="U106" s="63"/>
      <c r="V106" s="63"/>
    </row>
    <row r="107" spans="15:22" ht="24">
      <c r="O107" s="77">
        <f>N42</f>
        <v>0</v>
      </c>
      <c r="P107" s="63"/>
      <c r="Q107" s="63"/>
      <c r="R107" s="63"/>
      <c r="S107" s="63"/>
      <c r="T107" s="63"/>
      <c r="U107" s="63"/>
      <c r="V107" s="63"/>
    </row>
    <row r="108" spans="15:22" ht="24">
      <c r="O108" s="77">
        <f>P122</f>
        <v>0</v>
      </c>
      <c r="P108" s="63"/>
      <c r="Q108" s="63"/>
      <c r="R108" s="63"/>
      <c r="S108" s="63"/>
      <c r="T108" s="63"/>
      <c r="U108" s="63"/>
      <c r="V108" s="63"/>
    </row>
    <row r="109" spans="15:22" ht="24">
      <c r="O109" s="77"/>
      <c r="P109" s="63"/>
      <c r="Q109" s="63"/>
      <c r="R109" s="63"/>
      <c r="S109" s="63"/>
      <c r="T109" s="63"/>
      <c r="U109" s="63"/>
      <c r="V109" s="63"/>
    </row>
    <row r="110" spans="15:22" ht="24">
      <c r="O110" s="77">
        <f>P122</f>
        <v>0</v>
      </c>
      <c r="P110" s="63"/>
      <c r="Q110" s="63"/>
      <c r="R110" s="63"/>
      <c r="S110" s="63"/>
      <c r="T110" s="63"/>
      <c r="U110" s="63"/>
      <c r="V110" s="63"/>
    </row>
    <row r="111" spans="15:22" ht="24">
      <c r="O111" s="77">
        <f>R122</f>
        <v>0</v>
      </c>
      <c r="P111" s="63"/>
      <c r="Q111" s="63"/>
      <c r="R111" s="63"/>
      <c r="S111" s="63"/>
      <c r="T111" s="63"/>
      <c r="U111" s="63"/>
      <c r="V111" s="63"/>
    </row>
    <row r="112" spans="15:22" ht="24">
      <c r="O112" s="77">
        <f>T122</f>
        <v>0</v>
      </c>
      <c r="P112" s="63"/>
      <c r="Q112" s="63"/>
      <c r="R112" s="63"/>
      <c r="S112" s="63"/>
      <c r="T112" s="63"/>
      <c r="U112" s="63"/>
      <c r="V112" s="63"/>
    </row>
    <row r="113" spans="15:22" ht="24">
      <c r="O113" s="77">
        <f>V122</f>
        <v>0</v>
      </c>
      <c r="P113" s="63"/>
      <c r="Q113" s="63"/>
      <c r="R113" s="63"/>
      <c r="S113" s="63"/>
      <c r="T113" s="63"/>
      <c r="U113" s="63"/>
      <c r="V113" s="63"/>
    </row>
    <row r="114" spans="15:22" ht="24">
      <c r="O114" s="63"/>
      <c r="P114" s="63"/>
      <c r="Q114" s="63"/>
      <c r="R114" s="63"/>
      <c r="S114" s="63"/>
      <c r="T114" s="63"/>
      <c r="U114" s="63"/>
      <c r="V114" s="63"/>
    </row>
    <row r="115" spans="15:22" ht="24">
      <c r="O115" s="123" t="s">
        <v>11</v>
      </c>
      <c r="P115" s="123"/>
      <c r="Q115" s="123"/>
      <c r="R115" s="123"/>
      <c r="S115" s="123"/>
      <c r="T115" s="123"/>
      <c r="U115" s="123" t="s">
        <v>12</v>
      </c>
      <c r="V115" s="123"/>
    </row>
    <row r="116" spans="15:22" ht="24">
      <c r="O116" s="123">
        <v>3.1</v>
      </c>
      <c r="P116" s="123"/>
      <c r="Q116" s="123">
        <v>3.2</v>
      </c>
      <c r="R116" s="123"/>
      <c r="S116" s="123">
        <v>3.3</v>
      </c>
      <c r="T116" s="123"/>
      <c r="U116" s="123"/>
      <c r="V116" s="123"/>
    </row>
    <row r="117" spans="15:22" ht="24">
      <c r="O117" s="66">
        <f>COUNTIF(I4:I33,5)</f>
        <v>21</v>
      </c>
      <c r="P117" s="67">
        <f>O117*100</f>
        <v>2100</v>
      </c>
      <c r="Q117" s="66">
        <f>COUNTIF(J4:J33,5)</f>
        <v>11</v>
      </c>
      <c r="R117" s="67">
        <f>Q117*100</f>
        <v>1100</v>
      </c>
      <c r="S117" s="66">
        <f>COUNTIF(K4:K33,5)</f>
        <v>25</v>
      </c>
      <c r="T117" s="67">
        <f>S117*100</f>
        <v>2500</v>
      </c>
      <c r="U117" s="66">
        <f>COUNTIF(L4:L33,5)</f>
        <v>0</v>
      </c>
      <c r="V117" s="67">
        <f>U117*100</f>
        <v>0</v>
      </c>
    </row>
    <row r="118" spans="15:22" ht="24">
      <c r="O118" s="66">
        <f>COUNTIF(I4:I33,4)</f>
        <v>9</v>
      </c>
      <c r="P118" s="67">
        <f>O118*80</f>
        <v>720</v>
      </c>
      <c r="Q118" s="66">
        <f>COUNTIF(J4:J33,4)</f>
        <v>19</v>
      </c>
      <c r="R118" s="67">
        <f>Q118*80</f>
        <v>1520</v>
      </c>
      <c r="S118" s="66">
        <f>COUNTIF(K4:K33,4)</f>
        <v>5</v>
      </c>
      <c r="T118" s="67">
        <f>S118*80</f>
        <v>400</v>
      </c>
      <c r="U118" s="66">
        <f>COUNTIF(L4:L33,4)</f>
        <v>0</v>
      </c>
      <c r="V118" s="67">
        <f>U118*80</f>
        <v>0</v>
      </c>
    </row>
    <row r="119" spans="15:22" ht="24">
      <c r="O119" s="66">
        <f>COUNTIF(I4:I33,3)</f>
        <v>0</v>
      </c>
      <c r="P119" s="67">
        <f>O119*60</f>
        <v>0</v>
      </c>
      <c r="Q119" s="66">
        <f>COUNTIF(J4:J33,3)</f>
        <v>0</v>
      </c>
      <c r="R119" s="67">
        <f>Q119*60</f>
        <v>0</v>
      </c>
      <c r="S119" s="66">
        <f>COUNTIF(K4:K33,3)</f>
        <v>0</v>
      </c>
      <c r="T119" s="67">
        <f>S119*60</f>
        <v>0</v>
      </c>
      <c r="U119" s="66">
        <f>COUNTIF(L4:L33,3)</f>
        <v>0</v>
      </c>
      <c r="V119" s="67">
        <f>U119*60</f>
        <v>0</v>
      </c>
    </row>
    <row r="120" spans="15:22" ht="24">
      <c r="O120" s="66">
        <f>COUNTIF(I4:I33,2)</f>
        <v>0</v>
      </c>
      <c r="P120" s="67">
        <f>O120*40</f>
        <v>0</v>
      </c>
      <c r="Q120" s="66">
        <f>COUNTIF(J4:J33,2)</f>
        <v>0</v>
      </c>
      <c r="R120" s="67">
        <f>Q120*40</f>
        <v>0</v>
      </c>
      <c r="S120" s="66">
        <f>COUNTIF(K4:K33,2)</f>
        <v>0</v>
      </c>
      <c r="T120" s="67">
        <f>S120*40</f>
        <v>0</v>
      </c>
      <c r="U120" s="66">
        <f>COUNTIF(L4:L33,2)</f>
        <v>0</v>
      </c>
      <c r="V120" s="67">
        <f>U120*40</f>
        <v>0</v>
      </c>
    </row>
    <row r="121" spans="15:22" ht="24">
      <c r="O121" s="66">
        <f>COUNTIF(I4:I33,1)</f>
        <v>0</v>
      </c>
      <c r="P121" s="67">
        <f>O121*20</f>
        <v>0</v>
      </c>
      <c r="Q121" s="66">
        <f>COUNTIF(J4:J33,1)</f>
        <v>0</v>
      </c>
      <c r="R121" s="67">
        <f>Q121*20</f>
        <v>0</v>
      </c>
      <c r="S121" s="66">
        <f>COUNTIF(K4:K33,1)</f>
        <v>0</v>
      </c>
      <c r="T121" s="67">
        <f>S121*20</f>
        <v>0</v>
      </c>
      <c r="U121" s="66">
        <f>COUNTIF(L4:L33,1)</f>
        <v>30</v>
      </c>
      <c r="V121" s="67">
        <f>U121*20</f>
        <v>600</v>
      </c>
    </row>
    <row r="122" spans="15:22" ht="24">
      <c r="O122" s="66">
        <f>COUNTIF(I4:I33,6)</f>
        <v>0</v>
      </c>
      <c r="P122" s="67">
        <f>(O122/O123)*100</f>
        <v>0</v>
      </c>
      <c r="Q122" s="66">
        <f>COUNTIF(J4:J33,6)</f>
        <v>0</v>
      </c>
      <c r="R122" s="67">
        <f>(Q122/Q123)*100</f>
        <v>0</v>
      </c>
      <c r="S122" s="66">
        <f>COUNTIF(K4:K33,6)</f>
        <v>0</v>
      </c>
      <c r="T122" s="67">
        <f>(S122/S123)*100</f>
        <v>0</v>
      </c>
      <c r="U122" s="66">
        <f>COUNTIF(L4:L33,6)</f>
        <v>0</v>
      </c>
      <c r="V122" s="67">
        <f>(U122/U123)*100</f>
        <v>0</v>
      </c>
    </row>
    <row r="123" spans="15:22" ht="24">
      <c r="O123" s="68">
        <f>SUM(O117:O122)</f>
        <v>30</v>
      </c>
      <c r="P123" s="70">
        <f>SUM(P117:P121)</f>
        <v>2820</v>
      </c>
      <c r="Q123" s="68">
        <f>SUM(Q117:Q122)</f>
        <v>30</v>
      </c>
      <c r="R123" s="70">
        <f>SUM(R117:R121)</f>
        <v>2620</v>
      </c>
      <c r="S123" s="68">
        <f>SUM(S117:S122)</f>
        <v>30</v>
      </c>
      <c r="T123" s="70">
        <f>SUM(T117:T121)</f>
        <v>2900</v>
      </c>
      <c r="U123" s="68">
        <f>SUM(U117:U122)</f>
        <v>30</v>
      </c>
      <c r="V123" s="70">
        <f>SUM(V117:V121)</f>
        <v>600</v>
      </c>
    </row>
    <row r="124" spans="15:22" ht="24">
      <c r="O124" s="124">
        <f>P123/O123-O122</f>
        <v>94</v>
      </c>
      <c r="P124" s="124"/>
      <c r="Q124" s="124">
        <f>R123/Q123-Q122</f>
        <v>87.333333333333329</v>
      </c>
      <c r="R124" s="124"/>
      <c r="S124" s="124">
        <f>T123/S123-S122</f>
        <v>96.666666666666671</v>
      </c>
      <c r="T124" s="124"/>
      <c r="U124" s="124">
        <f>V123/U123-U122</f>
        <v>20</v>
      </c>
      <c r="V124" s="124"/>
    </row>
    <row r="125" spans="15:22" ht="24">
      <c r="O125" s="63"/>
      <c r="P125" s="63"/>
      <c r="Q125" s="63"/>
      <c r="R125" s="63"/>
      <c r="S125" s="63"/>
      <c r="T125" s="63"/>
      <c r="U125" s="63"/>
      <c r="V125" s="63"/>
    </row>
    <row r="126" spans="15:22" ht="24">
      <c r="O126" s="63"/>
      <c r="P126" s="63"/>
      <c r="Q126" s="63"/>
      <c r="R126" s="63"/>
      <c r="S126" s="63"/>
      <c r="T126" s="63"/>
      <c r="U126" s="63"/>
      <c r="V126" s="63"/>
    </row>
    <row r="127" spans="15:22" ht="24">
      <c r="O127" s="63"/>
      <c r="P127" s="63"/>
      <c r="Q127" s="63"/>
      <c r="R127" s="63"/>
      <c r="S127" s="63"/>
      <c r="T127" s="63"/>
      <c r="U127" s="63"/>
      <c r="V127" s="63"/>
    </row>
    <row r="128" spans="15:22" ht="24">
      <c r="O128" s="63"/>
      <c r="P128" s="63"/>
      <c r="Q128" s="63"/>
      <c r="R128" s="63"/>
      <c r="S128" s="63"/>
      <c r="T128" s="63"/>
      <c r="U128" s="63"/>
      <c r="V128" s="63"/>
    </row>
  </sheetData>
  <mergeCells count="31">
    <mergeCell ref="A1:N1"/>
    <mergeCell ref="A2:A3"/>
    <mergeCell ref="B2:B3"/>
    <mergeCell ref="C2:E2"/>
    <mergeCell ref="F2:K2"/>
    <mergeCell ref="L2:L3"/>
    <mergeCell ref="M2:M3"/>
    <mergeCell ref="O36:P36"/>
    <mergeCell ref="Q36:R36"/>
    <mergeCell ref="S36:T36"/>
    <mergeCell ref="A47:B47"/>
    <mergeCell ref="A49:B49"/>
    <mergeCell ref="A35:A36"/>
    <mergeCell ref="B35:B36"/>
    <mergeCell ref="C35:H35"/>
    <mergeCell ref="I35:T35"/>
    <mergeCell ref="C36:D36"/>
    <mergeCell ref="E36:F36"/>
    <mergeCell ref="G36:H36"/>
    <mergeCell ref="I36:J36"/>
    <mergeCell ref="K36:L36"/>
    <mergeCell ref="M36:N36"/>
    <mergeCell ref="U115:V116"/>
    <mergeCell ref="O116:P116"/>
    <mergeCell ref="Q116:R116"/>
    <mergeCell ref="S116:T116"/>
    <mergeCell ref="O124:P124"/>
    <mergeCell ref="Q124:R124"/>
    <mergeCell ref="S124:T124"/>
    <mergeCell ref="U124:V124"/>
    <mergeCell ref="O115:T1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80B49-F014-43C9-914A-8BC3A7D505D9}">
  <dimension ref="A1:L39"/>
  <sheetViews>
    <sheetView zoomScaleNormal="100" workbookViewId="0">
      <selection activeCell="B32" sqref="B32"/>
    </sheetView>
  </sheetViews>
  <sheetFormatPr defaultRowHeight="15"/>
  <cols>
    <col min="1" max="2" width="11.5703125" customWidth="1"/>
    <col min="3" max="3" width="13.5703125" customWidth="1"/>
    <col min="4" max="4" width="16.5703125" customWidth="1"/>
    <col min="5" max="5" width="13.5703125" customWidth="1"/>
    <col min="6" max="6" width="17.28515625" customWidth="1"/>
    <col min="7" max="8" width="13.5703125" customWidth="1"/>
    <col min="9" max="9" width="17" customWidth="1"/>
    <col min="10" max="12" width="13.5703125" customWidth="1"/>
  </cols>
  <sheetData>
    <row r="1" spans="1:12" ht="33">
      <c r="A1" s="147" t="s">
        <v>39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ht="120">
      <c r="A2" s="98" t="s">
        <v>40</v>
      </c>
      <c r="B2" s="98" t="s">
        <v>3</v>
      </c>
      <c r="C2" s="98" t="s">
        <v>41</v>
      </c>
      <c r="D2" s="98" t="s">
        <v>42</v>
      </c>
      <c r="E2" s="98" t="s">
        <v>91</v>
      </c>
      <c r="F2" s="98" t="s">
        <v>44</v>
      </c>
      <c r="G2" s="98" t="s">
        <v>45</v>
      </c>
      <c r="H2" s="98" t="s">
        <v>46</v>
      </c>
      <c r="I2" s="98" t="s">
        <v>47</v>
      </c>
      <c r="J2" s="98" t="s">
        <v>48</v>
      </c>
      <c r="K2" s="98" t="s">
        <v>49</v>
      </c>
      <c r="L2" s="98" t="s">
        <v>50</v>
      </c>
    </row>
    <row r="3" spans="1:12">
      <c r="A3" s="78">
        <v>6575</v>
      </c>
      <c r="B3" s="79">
        <v>1</v>
      </c>
      <c r="C3" s="39">
        <v>1</v>
      </c>
      <c r="D3" s="4"/>
      <c r="E3" s="80">
        <v>1</v>
      </c>
      <c r="F3" s="80">
        <v>3</v>
      </c>
      <c r="G3" s="80"/>
      <c r="H3" s="80"/>
      <c r="I3" s="80">
        <v>2</v>
      </c>
      <c r="J3" s="80">
        <v>2</v>
      </c>
      <c r="K3" s="80">
        <v>1</v>
      </c>
      <c r="L3" s="81">
        <v>3000</v>
      </c>
    </row>
    <row r="4" spans="1:12">
      <c r="A4" s="78">
        <v>6575</v>
      </c>
      <c r="B4" s="79">
        <v>2</v>
      </c>
      <c r="C4" s="39">
        <v>1</v>
      </c>
      <c r="D4" s="4"/>
      <c r="E4" s="80">
        <v>1</v>
      </c>
      <c r="F4" s="80">
        <v>1</v>
      </c>
      <c r="G4" s="80"/>
      <c r="H4" s="80"/>
      <c r="I4" s="80">
        <v>1</v>
      </c>
      <c r="J4" s="80">
        <v>2</v>
      </c>
      <c r="K4" s="80">
        <v>1</v>
      </c>
      <c r="L4" s="81">
        <v>500</v>
      </c>
    </row>
    <row r="5" spans="1:12">
      <c r="A5" s="78">
        <v>6575</v>
      </c>
      <c r="B5" s="79">
        <v>3</v>
      </c>
      <c r="C5" s="39">
        <v>1</v>
      </c>
      <c r="D5" s="4"/>
      <c r="E5" s="80">
        <v>2</v>
      </c>
      <c r="F5" s="80">
        <v>1</v>
      </c>
      <c r="G5" s="80"/>
      <c r="H5" s="80"/>
      <c r="I5" s="80">
        <v>1</v>
      </c>
      <c r="J5" s="80">
        <v>2</v>
      </c>
      <c r="K5" s="80">
        <v>2</v>
      </c>
      <c r="L5" s="81">
        <v>500</v>
      </c>
    </row>
    <row r="6" spans="1:12">
      <c r="A6" s="78">
        <v>6575</v>
      </c>
      <c r="B6" s="79">
        <v>4</v>
      </c>
      <c r="C6" s="39">
        <v>1</v>
      </c>
      <c r="D6" s="4"/>
      <c r="E6" s="80">
        <v>2</v>
      </c>
      <c r="F6" s="80">
        <v>1</v>
      </c>
      <c r="G6" s="80"/>
      <c r="H6" s="80"/>
      <c r="I6" s="80">
        <v>1</v>
      </c>
      <c r="J6" s="80">
        <v>2</v>
      </c>
      <c r="K6" s="80">
        <v>1</v>
      </c>
      <c r="L6" s="81">
        <v>500</v>
      </c>
    </row>
    <row r="7" spans="1:12">
      <c r="A7" s="78">
        <v>6575</v>
      </c>
      <c r="B7" s="79">
        <v>5</v>
      </c>
      <c r="C7" s="39">
        <v>1</v>
      </c>
      <c r="D7" s="4"/>
      <c r="E7" s="80">
        <v>1</v>
      </c>
      <c r="F7" s="80">
        <v>1</v>
      </c>
      <c r="G7" s="80"/>
      <c r="H7" s="80"/>
      <c r="I7" s="80">
        <v>1</v>
      </c>
      <c r="J7" s="80">
        <v>2</v>
      </c>
      <c r="K7" s="80">
        <v>1</v>
      </c>
      <c r="L7" s="81">
        <v>500</v>
      </c>
    </row>
    <row r="8" spans="1:12">
      <c r="A8" s="78">
        <v>6575</v>
      </c>
      <c r="B8" s="79">
        <v>6</v>
      </c>
      <c r="C8" s="39">
        <v>1</v>
      </c>
      <c r="D8" s="4"/>
      <c r="E8" s="80">
        <v>2</v>
      </c>
      <c r="F8" s="80">
        <v>1</v>
      </c>
      <c r="G8" s="80"/>
      <c r="H8" s="80"/>
      <c r="I8" s="80">
        <v>2</v>
      </c>
      <c r="J8" s="80">
        <v>2</v>
      </c>
      <c r="K8" s="80">
        <v>1</v>
      </c>
      <c r="L8" s="81">
        <v>500</v>
      </c>
    </row>
    <row r="9" spans="1:12">
      <c r="A9" s="78">
        <v>6575</v>
      </c>
      <c r="B9" s="79">
        <v>7</v>
      </c>
      <c r="C9" s="39">
        <v>1</v>
      </c>
      <c r="D9" s="4"/>
      <c r="E9" s="80">
        <v>1</v>
      </c>
      <c r="F9" s="80">
        <v>1</v>
      </c>
      <c r="G9" s="82"/>
      <c r="H9" s="80"/>
      <c r="I9" s="80">
        <v>1</v>
      </c>
      <c r="J9" s="80">
        <v>2</v>
      </c>
      <c r="K9" s="80">
        <v>1</v>
      </c>
      <c r="L9" s="81">
        <v>500</v>
      </c>
    </row>
    <row r="10" spans="1:12">
      <c r="A10" s="78">
        <v>6575</v>
      </c>
      <c r="B10" s="79">
        <v>8</v>
      </c>
      <c r="C10" s="39">
        <v>1</v>
      </c>
      <c r="D10" s="4"/>
      <c r="E10" s="80">
        <v>2</v>
      </c>
      <c r="F10" s="80">
        <v>1</v>
      </c>
      <c r="G10" s="80"/>
      <c r="H10" s="80"/>
      <c r="I10" s="80">
        <v>1</v>
      </c>
      <c r="J10" s="80">
        <v>2</v>
      </c>
      <c r="K10" s="80">
        <v>1</v>
      </c>
      <c r="L10" s="81">
        <v>500</v>
      </c>
    </row>
    <row r="11" spans="1:12">
      <c r="A11" s="78">
        <v>6575</v>
      </c>
      <c r="B11" s="79">
        <v>9</v>
      </c>
      <c r="C11" s="39">
        <v>1</v>
      </c>
      <c r="D11" s="4"/>
      <c r="E11" s="80">
        <v>1</v>
      </c>
      <c r="F11" s="80">
        <v>2</v>
      </c>
      <c r="G11" s="82"/>
      <c r="H11" s="80"/>
      <c r="I11" s="80">
        <v>1</v>
      </c>
      <c r="J11" s="80">
        <v>2</v>
      </c>
      <c r="K11" s="80">
        <v>2</v>
      </c>
      <c r="L11" s="81">
        <v>300</v>
      </c>
    </row>
    <row r="12" spans="1:12">
      <c r="A12" s="78">
        <v>6575</v>
      </c>
      <c r="B12" s="79">
        <v>10</v>
      </c>
      <c r="C12" s="39">
        <v>1</v>
      </c>
      <c r="D12" s="4"/>
      <c r="E12" s="80">
        <v>1</v>
      </c>
      <c r="F12" s="80">
        <v>1</v>
      </c>
      <c r="G12" s="82"/>
      <c r="H12" s="80"/>
      <c r="I12" s="80">
        <v>2</v>
      </c>
      <c r="J12" s="80">
        <v>2</v>
      </c>
      <c r="K12" s="80">
        <v>1</v>
      </c>
      <c r="L12" s="81">
        <v>500</v>
      </c>
    </row>
    <row r="13" spans="1:12">
      <c r="A13" s="78">
        <v>6575</v>
      </c>
      <c r="B13" s="79">
        <v>11</v>
      </c>
      <c r="C13" s="39">
        <v>1</v>
      </c>
      <c r="D13" s="4"/>
      <c r="E13" s="80">
        <v>2</v>
      </c>
      <c r="F13" s="80">
        <v>1</v>
      </c>
      <c r="G13" s="82"/>
      <c r="H13" s="80"/>
      <c r="I13" s="80">
        <v>1</v>
      </c>
      <c r="J13" s="80">
        <v>2</v>
      </c>
      <c r="K13" s="80">
        <v>2</v>
      </c>
      <c r="L13" s="81">
        <v>500</v>
      </c>
    </row>
    <row r="14" spans="1:12">
      <c r="A14" s="78">
        <v>6575</v>
      </c>
      <c r="B14" s="79">
        <v>12</v>
      </c>
      <c r="C14" s="39">
        <v>1</v>
      </c>
      <c r="D14" s="4"/>
      <c r="E14" s="80">
        <v>1</v>
      </c>
      <c r="F14" s="80">
        <v>1</v>
      </c>
      <c r="G14" s="80"/>
      <c r="H14" s="80"/>
      <c r="I14" s="80">
        <v>2</v>
      </c>
      <c r="J14" s="80">
        <v>2</v>
      </c>
      <c r="K14" s="80">
        <v>1</v>
      </c>
      <c r="L14" s="81">
        <v>500</v>
      </c>
    </row>
    <row r="15" spans="1:12">
      <c r="A15" s="78">
        <v>6575</v>
      </c>
      <c r="B15" s="79">
        <v>13</v>
      </c>
      <c r="C15" s="39">
        <v>1</v>
      </c>
      <c r="D15" s="4"/>
      <c r="E15" s="80">
        <v>1</v>
      </c>
      <c r="F15" s="80">
        <v>1</v>
      </c>
      <c r="G15" s="82"/>
      <c r="H15" s="82"/>
      <c r="I15" s="80">
        <v>1</v>
      </c>
      <c r="J15" s="80">
        <v>2</v>
      </c>
      <c r="K15" s="80">
        <v>2</v>
      </c>
      <c r="L15" s="81">
        <v>300</v>
      </c>
    </row>
    <row r="16" spans="1:12">
      <c r="A16" s="78">
        <v>6575</v>
      </c>
      <c r="B16" s="79">
        <v>14</v>
      </c>
      <c r="C16" s="39">
        <v>1</v>
      </c>
      <c r="D16" s="4"/>
      <c r="E16" s="80">
        <v>2</v>
      </c>
      <c r="F16" s="80">
        <v>1</v>
      </c>
      <c r="G16" s="80"/>
      <c r="H16" s="82"/>
      <c r="I16" s="80">
        <v>1</v>
      </c>
      <c r="J16" s="80">
        <v>2</v>
      </c>
      <c r="K16" s="80">
        <v>2</v>
      </c>
      <c r="L16" s="81">
        <v>500</v>
      </c>
    </row>
    <row r="17" spans="1:12">
      <c r="A17" s="78">
        <v>6575</v>
      </c>
      <c r="B17" s="79">
        <v>15</v>
      </c>
      <c r="C17" s="39">
        <v>1</v>
      </c>
      <c r="D17" s="4"/>
      <c r="E17" s="80">
        <v>1</v>
      </c>
      <c r="F17" s="80">
        <v>1</v>
      </c>
      <c r="G17" s="82"/>
      <c r="H17" s="82"/>
      <c r="I17" s="80">
        <v>1</v>
      </c>
      <c r="J17" s="80">
        <v>2</v>
      </c>
      <c r="K17" s="80">
        <v>1</v>
      </c>
      <c r="L17" s="81">
        <v>500</v>
      </c>
    </row>
    <row r="18" spans="1:12">
      <c r="A18" s="78">
        <v>6575</v>
      </c>
      <c r="B18" s="79">
        <v>16</v>
      </c>
      <c r="C18" s="39">
        <v>1</v>
      </c>
      <c r="D18" s="4"/>
      <c r="E18" s="80">
        <v>2</v>
      </c>
      <c r="F18" s="80">
        <v>1</v>
      </c>
      <c r="G18" s="82"/>
      <c r="H18" s="82"/>
      <c r="I18" s="80">
        <v>2</v>
      </c>
      <c r="J18" s="80">
        <v>2</v>
      </c>
      <c r="K18" s="80">
        <v>1</v>
      </c>
      <c r="L18" s="81">
        <v>500</v>
      </c>
    </row>
    <row r="19" spans="1:12">
      <c r="A19" s="78">
        <v>6575</v>
      </c>
      <c r="B19" s="79">
        <v>17</v>
      </c>
      <c r="C19" s="39">
        <v>1</v>
      </c>
      <c r="D19" s="4"/>
      <c r="E19" s="80">
        <v>1</v>
      </c>
      <c r="F19" s="80">
        <v>1</v>
      </c>
      <c r="G19" s="82"/>
      <c r="H19" s="82"/>
      <c r="I19" s="80">
        <v>1</v>
      </c>
      <c r="J19" s="80">
        <v>2</v>
      </c>
      <c r="K19" s="80">
        <v>1</v>
      </c>
      <c r="L19" s="81">
        <v>1500</v>
      </c>
    </row>
    <row r="20" spans="1:12">
      <c r="A20" s="78">
        <v>6575</v>
      </c>
      <c r="B20" s="79">
        <v>18</v>
      </c>
      <c r="C20" s="39">
        <v>1</v>
      </c>
      <c r="D20" s="4"/>
      <c r="E20" s="80">
        <v>1</v>
      </c>
      <c r="F20" s="80">
        <v>2</v>
      </c>
      <c r="G20" s="82"/>
      <c r="H20" s="82"/>
      <c r="I20" s="80">
        <v>1</v>
      </c>
      <c r="J20" s="80">
        <v>2</v>
      </c>
      <c r="K20" s="80">
        <v>2</v>
      </c>
      <c r="L20" s="81">
        <v>500</v>
      </c>
    </row>
    <row r="21" spans="1:12">
      <c r="A21" s="78">
        <v>6575</v>
      </c>
      <c r="B21" s="79">
        <v>19</v>
      </c>
      <c r="C21" s="39">
        <v>1</v>
      </c>
      <c r="D21" s="4"/>
      <c r="E21" s="80">
        <v>2</v>
      </c>
      <c r="F21" s="80">
        <v>1</v>
      </c>
      <c r="G21" s="82"/>
      <c r="H21" s="82"/>
      <c r="I21" s="80">
        <v>1</v>
      </c>
      <c r="J21" s="80">
        <v>2</v>
      </c>
      <c r="K21" s="80">
        <v>1</v>
      </c>
      <c r="L21" s="81">
        <v>500</v>
      </c>
    </row>
    <row r="22" spans="1:12">
      <c r="A22" s="78">
        <v>6575</v>
      </c>
      <c r="B22" s="79">
        <v>20</v>
      </c>
      <c r="C22" s="39">
        <v>1</v>
      </c>
      <c r="D22" s="4"/>
      <c r="E22" s="80">
        <v>1</v>
      </c>
      <c r="F22" s="80">
        <v>1</v>
      </c>
      <c r="G22" s="82"/>
      <c r="H22" s="82"/>
      <c r="I22" s="80">
        <v>2</v>
      </c>
      <c r="J22" s="80">
        <v>2</v>
      </c>
      <c r="K22" s="80">
        <v>1</v>
      </c>
      <c r="L22" s="81">
        <v>500</v>
      </c>
    </row>
    <row r="23" spans="1:12">
      <c r="A23" s="78">
        <v>6575</v>
      </c>
      <c r="B23" s="79">
        <v>21</v>
      </c>
      <c r="C23" s="39">
        <v>1</v>
      </c>
      <c r="D23" s="4"/>
      <c r="E23" s="80">
        <v>2</v>
      </c>
      <c r="F23" s="80">
        <v>1</v>
      </c>
      <c r="G23" s="82"/>
      <c r="H23" s="82"/>
      <c r="I23" s="80">
        <v>1</v>
      </c>
      <c r="J23" s="80">
        <v>2</v>
      </c>
      <c r="K23" s="80">
        <v>2</v>
      </c>
      <c r="L23" s="81">
        <v>500</v>
      </c>
    </row>
    <row r="24" spans="1:12">
      <c r="A24" s="78">
        <v>6575</v>
      </c>
      <c r="B24" s="79">
        <v>22</v>
      </c>
      <c r="C24" s="39">
        <v>1</v>
      </c>
      <c r="D24" s="4"/>
      <c r="E24" s="80">
        <v>1</v>
      </c>
      <c r="F24" s="80">
        <v>1</v>
      </c>
      <c r="G24" s="82"/>
      <c r="H24" s="82"/>
      <c r="I24" s="80">
        <v>1</v>
      </c>
      <c r="J24" s="80">
        <v>2</v>
      </c>
      <c r="K24" s="80">
        <v>1</v>
      </c>
      <c r="L24" s="81">
        <v>500</v>
      </c>
    </row>
    <row r="25" spans="1:12">
      <c r="A25" s="78">
        <v>6575</v>
      </c>
      <c r="B25" s="79">
        <v>23</v>
      </c>
      <c r="C25" s="39">
        <v>1</v>
      </c>
      <c r="D25" s="4"/>
      <c r="E25" s="80">
        <v>2</v>
      </c>
      <c r="F25" s="80">
        <v>1</v>
      </c>
      <c r="G25" s="82"/>
      <c r="H25" s="82"/>
      <c r="I25" s="80">
        <v>1</v>
      </c>
      <c r="J25" s="80">
        <v>2</v>
      </c>
      <c r="K25" s="80">
        <v>1</v>
      </c>
      <c r="L25" s="81">
        <v>500</v>
      </c>
    </row>
    <row r="26" spans="1:12">
      <c r="A26" s="78">
        <v>6575</v>
      </c>
      <c r="B26" s="79">
        <v>24</v>
      </c>
      <c r="C26" s="39">
        <v>1</v>
      </c>
      <c r="D26" s="4"/>
      <c r="E26" s="80">
        <v>2</v>
      </c>
      <c r="F26" s="80">
        <v>1</v>
      </c>
      <c r="G26" s="82"/>
      <c r="H26" s="82"/>
      <c r="I26" s="80">
        <v>1</v>
      </c>
      <c r="J26" s="80">
        <v>2</v>
      </c>
      <c r="K26" s="80">
        <v>1</v>
      </c>
      <c r="L26" s="81">
        <v>500</v>
      </c>
    </row>
    <row r="27" spans="1:12">
      <c r="A27" s="78">
        <v>6575</v>
      </c>
      <c r="B27" s="79">
        <v>25</v>
      </c>
      <c r="C27" s="39">
        <v>1</v>
      </c>
      <c r="D27" s="4"/>
      <c r="E27" s="80">
        <v>1</v>
      </c>
      <c r="F27" s="80">
        <v>1</v>
      </c>
      <c r="G27" s="82"/>
      <c r="H27" s="82"/>
      <c r="I27" s="80">
        <v>1</v>
      </c>
      <c r="J27" s="80">
        <v>2</v>
      </c>
      <c r="K27" s="80">
        <v>1</v>
      </c>
      <c r="L27" s="81">
        <v>500</v>
      </c>
    </row>
    <row r="28" spans="1:12">
      <c r="A28" s="78">
        <v>6575</v>
      </c>
      <c r="B28" s="79">
        <v>26</v>
      </c>
      <c r="C28" s="39">
        <v>1</v>
      </c>
      <c r="D28" s="4"/>
      <c r="E28" s="80">
        <v>1</v>
      </c>
      <c r="F28" s="80">
        <v>1</v>
      </c>
      <c r="G28" s="82"/>
      <c r="H28" s="80"/>
      <c r="I28" s="80">
        <v>1</v>
      </c>
      <c r="J28" s="80">
        <v>2</v>
      </c>
      <c r="K28" s="80">
        <v>1</v>
      </c>
      <c r="L28" s="81">
        <v>500</v>
      </c>
    </row>
    <row r="29" spans="1:12">
      <c r="A29" s="78">
        <v>6575</v>
      </c>
      <c r="B29" s="79">
        <v>27</v>
      </c>
      <c r="C29" s="39">
        <v>1</v>
      </c>
      <c r="D29" s="4"/>
      <c r="E29" s="80">
        <v>2</v>
      </c>
      <c r="F29" s="80">
        <v>1</v>
      </c>
      <c r="G29" s="80"/>
      <c r="H29" s="80"/>
      <c r="I29" s="80">
        <v>1</v>
      </c>
      <c r="J29" s="80">
        <v>2</v>
      </c>
      <c r="K29" s="80">
        <v>1</v>
      </c>
      <c r="L29" s="81">
        <v>500</v>
      </c>
    </row>
    <row r="30" spans="1:12">
      <c r="A30" s="78">
        <v>6575</v>
      </c>
      <c r="B30" s="79">
        <v>28</v>
      </c>
      <c r="C30" s="39">
        <v>1</v>
      </c>
      <c r="D30" s="4"/>
      <c r="E30" s="80">
        <v>1</v>
      </c>
      <c r="F30" s="80">
        <v>2</v>
      </c>
      <c r="G30" s="82"/>
      <c r="H30" s="80"/>
      <c r="I30" s="80">
        <v>1</v>
      </c>
      <c r="J30" s="80">
        <v>2</v>
      </c>
      <c r="K30" s="80">
        <v>2</v>
      </c>
      <c r="L30" s="81">
        <v>300</v>
      </c>
    </row>
    <row r="31" spans="1:12">
      <c r="A31" s="78">
        <v>6575</v>
      </c>
      <c r="B31" s="79">
        <v>29</v>
      </c>
      <c r="C31" s="39">
        <v>1</v>
      </c>
      <c r="D31" s="4"/>
      <c r="E31" s="80">
        <v>1</v>
      </c>
      <c r="F31" s="80">
        <v>1</v>
      </c>
      <c r="G31" s="82"/>
      <c r="H31" s="80"/>
      <c r="I31" s="80">
        <v>2</v>
      </c>
      <c r="J31" s="80">
        <v>2</v>
      </c>
      <c r="K31" s="80">
        <v>1</v>
      </c>
      <c r="L31" s="81">
        <v>500</v>
      </c>
    </row>
    <row r="32" spans="1:12">
      <c r="A32" s="78">
        <v>6575</v>
      </c>
      <c r="B32" s="79">
        <v>30</v>
      </c>
      <c r="C32" s="39">
        <v>1</v>
      </c>
      <c r="D32" s="4"/>
      <c r="E32" s="80">
        <v>2</v>
      </c>
      <c r="F32" s="80">
        <v>1</v>
      </c>
      <c r="G32" s="82"/>
      <c r="H32" s="82"/>
      <c r="I32" s="80">
        <v>1</v>
      </c>
      <c r="J32" s="80">
        <v>2</v>
      </c>
      <c r="K32" s="80">
        <v>1</v>
      </c>
      <c r="L32" s="81">
        <v>500</v>
      </c>
    </row>
    <row r="34" spans="1:5" ht="64.900000000000006" customHeight="1">
      <c r="A34" s="148" t="s">
        <v>92</v>
      </c>
      <c r="B34" s="148"/>
      <c r="C34" s="148"/>
      <c r="D34" s="148"/>
    </row>
    <row r="36" spans="1:5">
      <c r="A36" s="83" t="s">
        <v>93</v>
      </c>
      <c r="D36" s="84"/>
      <c r="E36" s="84">
        <f>SUM(L3:L32)</f>
        <v>17900</v>
      </c>
    </row>
    <row r="37" spans="1:5">
      <c r="A37" t="s">
        <v>94</v>
      </c>
      <c r="D37" s="85"/>
      <c r="E37" s="106">
        <f>E36/30*12</f>
        <v>7160</v>
      </c>
    </row>
    <row r="38" spans="1:5">
      <c r="A38" t="s">
        <v>165</v>
      </c>
      <c r="D38" s="85"/>
      <c r="E38" s="106">
        <f>180000/30</f>
        <v>6000</v>
      </c>
    </row>
    <row r="39" spans="1:5">
      <c r="A39" t="s">
        <v>95</v>
      </c>
      <c r="E39" s="106">
        <f>E37/E38</f>
        <v>1.1933333333333334</v>
      </c>
    </row>
  </sheetData>
  <mergeCells count="2">
    <mergeCell ref="A1:L1"/>
    <mergeCell ref="A34:D3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82"/>
  <sheetViews>
    <sheetView zoomScale="90" zoomScaleNormal="90" workbookViewId="0">
      <selection activeCell="A4" sqref="A4"/>
    </sheetView>
  </sheetViews>
  <sheetFormatPr defaultColWidth="8.7109375" defaultRowHeight="15"/>
  <cols>
    <col min="1" max="1" width="22.28515625" customWidth="1"/>
    <col min="2" max="2" width="22.7109375" customWidth="1"/>
    <col min="3" max="11" width="17.7109375" customWidth="1"/>
    <col min="12" max="12" width="16.42578125" customWidth="1"/>
    <col min="13" max="13" width="22.42578125" customWidth="1"/>
    <col min="14" max="14" width="24.42578125" customWidth="1"/>
  </cols>
  <sheetData>
    <row r="1" spans="1:14" ht="26.25">
      <c r="A1" s="152" t="s">
        <v>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4" ht="69.75">
      <c r="A2" s="33" t="s">
        <v>2</v>
      </c>
      <c r="B2" s="33" t="s">
        <v>3</v>
      </c>
      <c r="C2" s="153" t="s">
        <v>9</v>
      </c>
      <c r="D2" s="154"/>
      <c r="E2" s="155"/>
      <c r="F2" s="153" t="s">
        <v>10</v>
      </c>
      <c r="G2" s="154"/>
      <c r="H2" s="155"/>
      <c r="I2" s="153" t="s">
        <v>11</v>
      </c>
      <c r="J2" s="154"/>
      <c r="K2" s="155"/>
      <c r="L2" s="34" t="s">
        <v>12</v>
      </c>
      <c r="M2" s="35" t="s">
        <v>13</v>
      </c>
      <c r="N2" s="35" t="s">
        <v>14</v>
      </c>
    </row>
    <row r="3" spans="1:14" ht="24">
      <c r="A3" s="3"/>
      <c r="B3" s="3"/>
      <c r="C3" s="5">
        <v>1.1000000000000001</v>
      </c>
      <c r="D3" s="5">
        <v>1.2</v>
      </c>
      <c r="E3" s="5">
        <v>1.3</v>
      </c>
      <c r="F3" s="5">
        <v>2.1</v>
      </c>
      <c r="G3" s="5">
        <v>2.2000000000000002</v>
      </c>
      <c r="H3" s="5">
        <v>2.2999999999999998</v>
      </c>
      <c r="I3" s="5">
        <v>3.1</v>
      </c>
      <c r="J3" s="5">
        <v>3.2</v>
      </c>
      <c r="K3" s="5">
        <v>3.3</v>
      </c>
      <c r="L3" s="3"/>
      <c r="M3" s="3"/>
      <c r="N3" s="3"/>
    </row>
    <row r="4" spans="1:14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4"/>
      <c r="N4" s="4"/>
    </row>
    <row r="5" spans="1:14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4"/>
      <c r="N5" s="4"/>
    </row>
    <row r="6" spans="1:14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4"/>
      <c r="N6" s="4"/>
    </row>
    <row r="7" spans="1:14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4"/>
      <c r="N7" s="4"/>
    </row>
    <row r="8" spans="1:14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4"/>
      <c r="N8" s="4"/>
    </row>
    <row r="9" spans="1:14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4"/>
      <c r="N9" s="4"/>
    </row>
    <row r="10" spans="1:14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4"/>
      <c r="N10" s="4"/>
    </row>
    <row r="11" spans="1:14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4"/>
      <c r="N11" s="4"/>
    </row>
    <row r="12" spans="1:14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4"/>
      <c r="N12" s="4"/>
    </row>
    <row r="13" spans="1:14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4"/>
      <c r="N13" s="4"/>
    </row>
    <row r="14" spans="1:14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4"/>
      <c r="N14" s="4"/>
    </row>
    <row r="15" spans="1:14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4"/>
      <c r="N15" s="4"/>
    </row>
    <row r="16" spans="1:14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4"/>
      <c r="N16" s="4"/>
    </row>
    <row r="17" spans="1:14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4"/>
      <c r="N17" s="4"/>
    </row>
    <row r="18" spans="1:14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4"/>
      <c r="N18" s="4"/>
    </row>
    <row r="19" spans="1:14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4"/>
      <c r="N19" s="4"/>
    </row>
    <row r="20" spans="1:14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4"/>
      <c r="N20" s="4"/>
    </row>
    <row r="21" spans="1:14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4"/>
      <c r="N21" s="4"/>
    </row>
    <row r="22" spans="1:14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4"/>
      <c r="N22" s="4"/>
    </row>
    <row r="23" spans="1:14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4"/>
      <c r="N23" s="4"/>
    </row>
    <row r="24" spans="1:14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4"/>
      <c r="N24" s="4"/>
    </row>
    <row r="25" spans="1:14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4"/>
      <c r="N25" s="4"/>
    </row>
    <row r="26" spans="1:14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4"/>
      <c r="N26" s="4"/>
    </row>
    <row r="27" spans="1:14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4"/>
      <c r="N27" s="4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4"/>
      <c r="N28" s="4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4"/>
      <c r="N29" s="4"/>
    </row>
    <row r="30" spans="1:14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4"/>
      <c r="N30" s="4"/>
    </row>
    <row r="31" spans="1:14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4"/>
      <c r="N31" s="4"/>
    </row>
    <row r="32" spans="1:14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4"/>
      <c r="N32" s="4"/>
    </row>
    <row r="33" spans="1:14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4"/>
      <c r="N33" s="4"/>
    </row>
    <row r="34" spans="1:1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4"/>
      <c r="N34" s="4"/>
    </row>
    <row r="35" spans="1:14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4"/>
      <c r="N35" s="4"/>
    </row>
    <row r="36" spans="1:14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4"/>
      <c r="N36" s="4"/>
    </row>
    <row r="37" spans="1:14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4"/>
      <c r="N37" s="4"/>
    </row>
    <row r="38" spans="1:14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4"/>
      <c r="N38" s="4"/>
    </row>
    <row r="39" spans="1:14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4"/>
      <c r="N39" s="4"/>
    </row>
    <row r="40" spans="1:14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4"/>
      <c r="N40" s="4"/>
    </row>
    <row r="41" spans="1:14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4"/>
      <c r="N41" s="4"/>
    </row>
    <row r="42" spans="1:14">
      <c r="A42" s="1"/>
      <c r="B42" s="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"/>
      <c r="N42" s="4"/>
    </row>
    <row r="43" spans="1:14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4"/>
      <c r="N43" s="4"/>
    </row>
    <row r="44" spans="1:14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4"/>
      <c r="N44" s="4"/>
    </row>
    <row r="45" spans="1:14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4"/>
      <c r="N45" s="4"/>
    </row>
    <row r="46" spans="1:14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4"/>
      <c r="N46" s="4"/>
    </row>
    <row r="47" spans="1:14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4"/>
      <c r="N47" s="4"/>
    </row>
    <row r="48" spans="1:14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4"/>
      <c r="N48" s="4"/>
    </row>
    <row r="49" spans="1:14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4"/>
      <c r="N49" s="4"/>
    </row>
    <row r="50" spans="1:14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4"/>
      <c r="N50" s="4"/>
    </row>
    <row r="51" spans="1:14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4"/>
      <c r="N51" s="4"/>
    </row>
    <row r="52" spans="1:14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4"/>
      <c r="N52" s="4"/>
    </row>
    <row r="53" spans="1:14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4"/>
      <c r="N53" s="4"/>
    </row>
    <row r="54" spans="1:14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4"/>
      <c r="N54" s="4"/>
    </row>
    <row r="55" spans="1:14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4"/>
      <c r="N55" s="4"/>
    </row>
    <row r="56" spans="1:14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4"/>
      <c r="N56" s="4"/>
    </row>
    <row r="57" spans="1:14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4"/>
      <c r="N57" s="4"/>
    </row>
    <row r="58" spans="1:14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4"/>
      <c r="N58" s="4"/>
    </row>
    <row r="59" spans="1:14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4"/>
      <c r="N59" s="4"/>
    </row>
    <row r="60" spans="1:14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4"/>
      <c r="N60" s="4"/>
    </row>
    <row r="61" spans="1:14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4"/>
      <c r="N61" s="4"/>
    </row>
    <row r="62" spans="1:14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4"/>
      <c r="N62" s="4"/>
    </row>
    <row r="63" spans="1:14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4"/>
      <c r="N63" s="4"/>
    </row>
    <row r="64" spans="1:14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4"/>
      <c r="N64" s="4"/>
    </row>
    <row r="65" spans="1:14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4"/>
      <c r="N65" s="4"/>
    </row>
    <row r="66" spans="1:14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4"/>
      <c r="N66" s="4"/>
    </row>
    <row r="67" spans="1:14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4"/>
      <c r="N67" s="4"/>
    </row>
    <row r="68" spans="1:14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4"/>
      <c r="N68" s="4"/>
    </row>
    <row r="69" spans="1:14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4"/>
      <c r="N69" s="4"/>
    </row>
    <row r="70" spans="1:14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4"/>
      <c r="N70" s="4"/>
    </row>
    <row r="71" spans="1:14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4"/>
      <c r="N71" s="4"/>
    </row>
    <row r="72" spans="1:14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4"/>
      <c r="N72" s="4"/>
    </row>
    <row r="73" spans="1:14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4"/>
      <c r="N73" s="4"/>
    </row>
    <row r="74" spans="1:14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4"/>
      <c r="N74" s="4"/>
    </row>
    <row r="75" spans="1:14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4"/>
      <c r="N75" s="4"/>
    </row>
    <row r="76" spans="1:14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4"/>
      <c r="N76" s="4"/>
    </row>
    <row r="77" spans="1:14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4"/>
      <c r="N77" s="4"/>
    </row>
    <row r="78" spans="1:14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4"/>
      <c r="N78" s="4"/>
    </row>
    <row r="79" spans="1:14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4"/>
      <c r="N79" s="4"/>
    </row>
    <row r="80" spans="1:14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4"/>
      <c r="N80" s="4"/>
    </row>
    <row r="81" spans="1:14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4"/>
      <c r="N81" s="4"/>
    </row>
    <row r="82" spans="1:14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4"/>
      <c r="N82" s="4"/>
    </row>
    <row r="83" spans="1:14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4"/>
      <c r="N83" s="4"/>
    </row>
    <row r="84" spans="1:14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4"/>
      <c r="N84" s="4"/>
    </row>
    <row r="85" spans="1:14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4"/>
      <c r="N85" s="4"/>
    </row>
    <row r="86" spans="1:14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4"/>
      <c r="N86" s="4"/>
    </row>
    <row r="87" spans="1:14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4"/>
      <c r="N87" s="4"/>
    </row>
    <row r="88" spans="1:14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4"/>
      <c r="N88" s="4"/>
    </row>
    <row r="89" spans="1:14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4"/>
      <c r="N89" s="4"/>
    </row>
    <row r="90" spans="1:14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4"/>
      <c r="N90" s="4"/>
    </row>
    <row r="91" spans="1:14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4"/>
      <c r="N91" s="4"/>
    </row>
    <row r="92" spans="1:14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4"/>
      <c r="N92" s="4"/>
    </row>
    <row r="93" spans="1:14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4"/>
      <c r="N93" s="4"/>
    </row>
    <row r="94" spans="1:14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4"/>
      <c r="N94" s="4"/>
    </row>
    <row r="95" spans="1:14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4"/>
      <c r="N95" s="4"/>
    </row>
    <row r="96" spans="1:14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4"/>
      <c r="N96" s="4"/>
    </row>
    <row r="97" spans="1:14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4"/>
      <c r="N97" s="4"/>
    </row>
    <row r="98" spans="1:14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4"/>
      <c r="N98" s="4"/>
    </row>
    <row r="99" spans="1:14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4"/>
      <c r="N99" s="4"/>
    </row>
    <row r="100" spans="1:14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4"/>
      <c r="N100" s="4"/>
    </row>
    <row r="101" spans="1:14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4"/>
      <c r="N101" s="4"/>
    </row>
    <row r="102" spans="1:14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4"/>
      <c r="N102" s="4"/>
    </row>
    <row r="103" spans="1:14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4"/>
      <c r="N103" s="4"/>
    </row>
    <row r="104" spans="1:14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4"/>
      <c r="N104" s="4"/>
    </row>
    <row r="105" spans="1:14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4"/>
      <c r="N105" s="4"/>
    </row>
    <row r="106" spans="1:14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4"/>
      <c r="N106" s="4"/>
    </row>
    <row r="107" spans="1:14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4"/>
      <c r="N107" s="4"/>
    </row>
    <row r="108" spans="1:14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4"/>
      <c r="N108" s="4"/>
    </row>
    <row r="109" spans="1:14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4"/>
      <c r="N109" s="4"/>
    </row>
    <row r="110" spans="1:14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4"/>
      <c r="N110" s="4"/>
    </row>
    <row r="111" spans="1:14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4"/>
      <c r="N111" s="4"/>
    </row>
    <row r="112" spans="1:14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4"/>
      <c r="N112" s="4"/>
    </row>
    <row r="113" spans="1:14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4"/>
      <c r="N113" s="4"/>
    </row>
    <row r="114" spans="1:14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4"/>
      <c r="N114" s="4"/>
    </row>
    <row r="115" spans="1:14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4"/>
      <c r="N115" s="4"/>
    </row>
    <row r="116" spans="1:14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4"/>
      <c r="N116" s="4"/>
    </row>
    <row r="117" spans="1:14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4"/>
      <c r="N117" s="4"/>
    </row>
    <row r="118" spans="1:14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4"/>
      <c r="N118" s="4"/>
    </row>
    <row r="119" spans="1:14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4"/>
      <c r="N119" s="4"/>
    </row>
    <row r="120" spans="1:14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4"/>
      <c r="N120" s="4"/>
    </row>
    <row r="121" spans="1:14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4"/>
      <c r="N121" s="4"/>
    </row>
    <row r="122" spans="1:14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4"/>
      <c r="N122" s="4"/>
    </row>
    <row r="123" spans="1:14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4"/>
      <c r="N123" s="4"/>
    </row>
    <row r="124" spans="1:14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4"/>
      <c r="N124" s="4"/>
    </row>
    <row r="125" spans="1:14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4"/>
      <c r="N125" s="4"/>
    </row>
    <row r="126" spans="1:14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4"/>
      <c r="N126" s="4"/>
    </row>
    <row r="127" spans="1:14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4"/>
      <c r="N127" s="4"/>
    </row>
    <row r="128" spans="1:14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4"/>
      <c r="N128" s="4"/>
    </row>
    <row r="129" spans="1:14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4"/>
      <c r="N129" s="4"/>
    </row>
    <row r="130" spans="1:14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4"/>
      <c r="N130" s="4"/>
    </row>
    <row r="131" spans="1:14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4"/>
      <c r="N131" s="4"/>
    </row>
    <row r="132" spans="1:14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4"/>
      <c r="N132" s="4"/>
    </row>
    <row r="133" spans="1:14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4"/>
      <c r="N133" s="4"/>
    </row>
    <row r="134" spans="1:14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4"/>
      <c r="N134" s="4"/>
    </row>
    <row r="135" spans="1:14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4"/>
      <c r="N135" s="4"/>
    </row>
    <row r="136" spans="1:14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4"/>
      <c r="N136" s="4"/>
    </row>
    <row r="137" spans="1:14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4"/>
      <c r="N137" s="4"/>
    </row>
    <row r="138" spans="1:14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4"/>
      <c r="N138" s="4"/>
    </row>
    <row r="139" spans="1:14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4"/>
      <c r="N139" s="4"/>
    </row>
    <row r="140" spans="1:14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4"/>
      <c r="N140" s="4"/>
    </row>
    <row r="141" spans="1:14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4"/>
      <c r="N141" s="4"/>
    </row>
    <row r="142" spans="1:14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4"/>
      <c r="N142" s="4"/>
    </row>
    <row r="143" spans="1:14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4"/>
      <c r="N143" s="4"/>
    </row>
    <row r="144" spans="1:14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4"/>
      <c r="N144" s="4"/>
    </row>
    <row r="145" spans="1:1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4"/>
      <c r="N145" s="4"/>
    </row>
    <row r="146" spans="1:1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4"/>
      <c r="N146" s="4"/>
    </row>
    <row r="147" spans="1:1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4"/>
      <c r="N147" s="4"/>
    </row>
    <row r="148" spans="1:1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4"/>
      <c r="N148" s="4"/>
    </row>
    <row r="149" spans="1:1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4"/>
      <c r="N149" s="4"/>
    </row>
    <row r="150" spans="1:1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4"/>
      <c r="N150" s="4"/>
    </row>
    <row r="151" spans="1:1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4"/>
      <c r="N151" s="4"/>
    </row>
    <row r="152" spans="1:1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4"/>
      <c r="N152" s="4"/>
    </row>
    <row r="153" spans="1:15" ht="24">
      <c r="A153" s="156" t="s">
        <v>15</v>
      </c>
      <c r="B153" s="156"/>
      <c r="C153" s="156"/>
      <c r="D153" s="156"/>
      <c r="E153" s="156"/>
      <c r="F153" s="156"/>
      <c r="G153" s="156"/>
      <c r="H153" s="156"/>
      <c r="I153" s="157" t="s">
        <v>16</v>
      </c>
      <c r="J153" s="157"/>
      <c r="K153" s="157"/>
      <c r="L153" s="157"/>
      <c r="M153" s="157"/>
      <c r="N153" s="6"/>
      <c r="O153" s="7" t="s">
        <v>17</v>
      </c>
    </row>
    <row r="154" spans="1:15" ht="24">
      <c r="A154" s="158" t="s">
        <v>18</v>
      </c>
      <c r="B154" s="158"/>
      <c r="C154" s="158"/>
      <c r="D154" s="158"/>
      <c r="E154" s="158"/>
      <c r="F154" s="158"/>
      <c r="G154" s="158"/>
      <c r="H154" s="158"/>
      <c r="I154" s="8">
        <v>5</v>
      </c>
      <c r="J154" s="8">
        <v>4</v>
      </c>
      <c r="K154" s="8">
        <v>3</v>
      </c>
      <c r="L154" s="8">
        <v>2</v>
      </c>
      <c r="M154" s="8">
        <v>1</v>
      </c>
      <c r="N154" s="6"/>
      <c r="O154" s="9">
        <v>6</v>
      </c>
    </row>
    <row r="155" spans="1:15" ht="24">
      <c r="A155" s="159" t="s">
        <v>19</v>
      </c>
      <c r="B155" s="160"/>
      <c r="C155" s="160"/>
      <c r="D155" s="160"/>
      <c r="E155" s="160"/>
      <c r="F155" s="160"/>
      <c r="G155" s="160"/>
      <c r="H155" s="160"/>
      <c r="I155" s="10"/>
      <c r="J155" s="10"/>
      <c r="K155" s="10"/>
      <c r="L155" s="10"/>
      <c r="M155" s="11"/>
      <c r="N155" s="6"/>
      <c r="O155" s="9"/>
    </row>
    <row r="156" spans="1:15" ht="24">
      <c r="A156" s="12"/>
      <c r="B156" s="13" t="s">
        <v>20</v>
      </c>
      <c r="C156" s="13"/>
      <c r="D156" s="13"/>
      <c r="E156" s="13"/>
      <c r="F156" s="13"/>
      <c r="G156" s="13"/>
      <c r="H156" s="13"/>
      <c r="I156" s="14" t="e">
        <f>C171*100/C177</f>
        <v>#DIV/0!</v>
      </c>
      <c r="J156" s="14" t="e">
        <f>C172*100/C177</f>
        <v>#DIV/0!</v>
      </c>
      <c r="K156" s="14" t="e">
        <f>C173*100/C177</f>
        <v>#DIV/0!</v>
      </c>
      <c r="L156" s="15" t="e">
        <f>C174*100/C177</f>
        <v>#DIV/0!</v>
      </c>
      <c r="M156" s="15" t="e">
        <f>C175*100/C177</f>
        <v>#DIV/0!</v>
      </c>
      <c r="N156" s="16" t="e">
        <f>SUM(I156:M156)</f>
        <v>#DIV/0!</v>
      </c>
      <c r="O156" s="17" t="e">
        <f>D176</f>
        <v>#DIV/0!</v>
      </c>
    </row>
    <row r="157" spans="1:15" ht="24">
      <c r="A157" s="12"/>
      <c r="B157" s="13" t="s">
        <v>21</v>
      </c>
      <c r="C157" s="13"/>
      <c r="D157" s="13"/>
      <c r="E157" s="13"/>
      <c r="F157" s="13"/>
      <c r="G157" s="13"/>
      <c r="H157" s="13"/>
      <c r="I157" s="14" t="e">
        <f>E171*100/C177</f>
        <v>#DIV/0!</v>
      </c>
      <c r="J157" s="14" t="e">
        <f>E172*100/C177</f>
        <v>#DIV/0!</v>
      </c>
      <c r="K157" s="14" t="e">
        <f>E173*100/C177</f>
        <v>#DIV/0!</v>
      </c>
      <c r="L157" s="15" t="e">
        <f>E174*100/C177</f>
        <v>#DIV/0!</v>
      </c>
      <c r="M157" s="15" t="e">
        <f>E175*100/C177</f>
        <v>#DIV/0!</v>
      </c>
      <c r="N157" s="16" t="e">
        <f>SUM(I157:M157)</f>
        <v>#DIV/0!</v>
      </c>
      <c r="O157" s="17" t="e">
        <f>F176</f>
        <v>#DIV/0!</v>
      </c>
    </row>
    <row r="158" spans="1:15" ht="24">
      <c r="A158" s="12"/>
      <c r="B158" s="13" t="s">
        <v>22</v>
      </c>
      <c r="C158" s="13"/>
      <c r="D158" s="13"/>
      <c r="E158" s="13"/>
      <c r="F158" s="13"/>
      <c r="G158" s="13"/>
      <c r="H158" s="13"/>
      <c r="I158" s="14" t="e">
        <f>G171*100/C177</f>
        <v>#DIV/0!</v>
      </c>
      <c r="J158" s="14" t="e">
        <f>G172*100/C177</f>
        <v>#DIV/0!</v>
      </c>
      <c r="K158" s="14" t="e">
        <f>G173*100/C177</f>
        <v>#DIV/0!</v>
      </c>
      <c r="L158" s="15" t="e">
        <f>G174*100/C177</f>
        <v>#DIV/0!</v>
      </c>
      <c r="M158" s="15" t="e">
        <f>G175*100/C177</f>
        <v>#DIV/0!</v>
      </c>
      <c r="N158" s="16" t="e">
        <f>SUM(I158:M158)</f>
        <v>#DIV/0!</v>
      </c>
      <c r="O158" s="17" t="e">
        <f>H176</f>
        <v>#DIV/0!</v>
      </c>
    </row>
    <row r="159" spans="1:15" ht="24">
      <c r="A159" s="159" t="s">
        <v>23</v>
      </c>
      <c r="B159" s="160"/>
      <c r="C159" s="160"/>
      <c r="D159" s="160"/>
      <c r="E159" s="160"/>
      <c r="F159" s="160"/>
      <c r="G159" s="160"/>
      <c r="H159" s="160"/>
      <c r="I159" s="10"/>
      <c r="J159" s="10"/>
      <c r="K159" s="10"/>
      <c r="L159" s="10"/>
      <c r="M159" s="11"/>
      <c r="N159" s="16"/>
      <c r="O159" s="17"/>
    </row>
    <row r="160" spans="1:15" ht="24">
      <c r="A160" s="12"/>
      <c r="B160" s="13" t="s">
        <v>24</v>
      </c>
      <c r="C160" s="13"/>
      <c r="D160" s="13"/>
      <c r="E160" s="13"/>
      <c r="F160" s="13"/>
      <c r="G160" s="13"/>
      <c r="H160" s="13"/>
      <c r="I160" s="14" t="e">
        <f>I171*100/I177</f>
        <v>#DIV/0!</v>
      </c>
      <c r="J160" s="14" t="e">
        <f>I172*100/I177</f>
        <v>#DIV/0!</v>
      </c>
      <c r="K160" s="14" t="e">
        <f>I173*100/I177</f>
        <v>#DIV/0!</v>
      </c>
      <c r="L160" s="14" t="e">
        <f>I174*100/I177</f>
        <v>#DIV/0!</v>
      </c>
      <c r="M160" s="14" t="e">
        <f>I175*100/I177</f>
        <v>#DIV/0!</v>
      </c>
      <c r="N160" s="16" t="e">
        <f>SUM(I160:M160)</f>
        <v>#DIV/0!</v>
      </c>
      <c r="O160" s="17" t="e">
        <f>J176</f>
        <v>#DIV/0!</v>
      </c>
    </row>
    <row r="161" spans="1:22" ht="24">
      <c r="A161" s="12"/>
      <c r="B161" s="13" t="s">
        <v>25</v>
      </c>
      <c r="C161" s="13"/>
      <c r="D161" s="13"/>
      <c r="E161" s="13"/>
      <c r="F161" s="13"/>
      <c r="G161" s="13"/>
      <c r="H161" s="13"/>
      <c r="I161" s="14" t="e">
        <f>K171*100/K177</f>
        <v>#DIV/0!</v>
      </c>
      <c r="J161" s="14" t="e">
        <f>K172*100/K177</f>
        <v>#DIV/0!</v>
      </c>
      <c r="K161" s="14" t="e">
        <f>K173*100/K177</f>
        <v>#DIV/0!</v>
      </c>
      <c r="L161" s="14" t="e">
        <f>K174*100/K177</f>
        <v>#DIV/0!</v>
      </c>
      <c r="M161" s="14" t="e">
        <f>K175*100/K177</f>
        <v>#DIV/0!</v>
      </c>
      <c r="N161" s="16" t="e">
        <f>SUM(I161:M161)</f>
        <v>#DIV/0!</v>
      </c>
      <c r="O161" s="17" t="e">
        <f>L176</f>
        <v>#DIV/0!</v>
      </c>
    </row>
    <row r="162" spans="1:22" ht="24">
      <c r="A162" s="12"/>
      <c r="B162" s="13" t="s">
        <v>26</v>
      </c>
      <c r="C162" s="13"/>
      <c r="D162" s="13"/>
      <c r="E162" s="13"/>
      <c r="F162" s="13"/>
      <c r="G162" s="13"/>
      <c r="H162" s="13"/>
      <c r="I162" s="14" t="e">
        <f>M171*100/M177</f>
        <v>#DIV/0!</v>
      </c>
      <c r="J162" s="14" t="e">
        <f>M172*100/M177</f>
        <v>#DIV/0!</v>
      </c>
      <c r="K162" s="14" t="e">
        <f>M173*100/M177</f>
        <v>#DIV/0!</v>
      </c>
      <c r="L162" s="14" t="e">
        <f>M174*100/M177</f>
        <v>#DIV/0!</v>
      </c>
      <c r="M162" s="14" t="e">
        <f>M175*100/M177</f>
        <v>#DIV/0!</v>
      </c>
      <c r="N162" s="16" t="e">
        <f>SUM(I162:M162)</f>
        <v>#DIV/0!</v>
      </c>
      <c r="O162" s="17" t="e">
        <f>N176</f>
        <v>#DIV/0!</v>
      </c>
    </row>
    <row r="163" spans="1:22" ht="24">
      <c r="A163" s="159" t="s">
        <v>27</v>
      </c>
      <c r="B163" s="160"/>
      <c r="C163" s="160"/>
      <c r="D163" s="160"/>
      <c r="E163" s="160"/>
      <c r="F163" s="160"/>
      <c r="G163" s="160"/>
      <c r="H163" s="160"/>
      <c r="I163" s="10"/>
      <c r="J163" s="10"/>
      <c r="K163" s="10"/>
      <c r="L163" s="10"/>
      <c r="M163" s="11"/>
      <c r="N163" s="16"/>
      <c r="O163" s="17"/>
    </row>
    <row r="164" spans="1:22" ht="24">
      <c r="A164" s="12"/>
      <c r="B164" s="13" t="s">
        <v>28</v>
      </c>
      <c r="C164" s="13"/>
      <c r="D164" s="13"/>
      <c r="E164" s="13"/>
      <c r="F164" s="13"/>
      <c r="G164" s="13"/>
      <c r="H164" s="13"/>
      <c r="I164" s="14" t="e">
        <f>O171*100/O177</f>
        <v>#DIV/0!</v>
      </c>
      <c r="J164" s="14" t="e">
        <f>O172*100/O177</f>
        <v>#DIV/0!</v>
      </c>
      <c r="K164" s="14" t="e">
        <f>O173*100/O177</f>
        <v>#DIV/0!</v>
      </c>
      <c r="L164" s="14" t="e">
        <f>O174*100/O177</f>
        <v>#DIV/0!</v>
      </c>
      <c r="M164" s="14" t="e">
        <f>O175*100/O177</f>
        <v>#DIV/0!</v>
      </c>
      <c r="N164" s="16" t="e">
        <f>SUM(I164:M164)</f>
        <v>#DIV/0!</v>
      </c>
      <c r="O164" s="17" t="e">
        <f>P176</f>
        <v>#DIV/0!</v>
      </c>
    </row>
    <row r="165" spans="1:22" ht="24">
      <c r="A165" s="12"/>
      <c r="B165" s="13" t="s">
        <v>29</v>
      </c>
      <c r="C165" s="13"/>
      <c r="D165" s="13"/>
      <c r="E165" s="13"/>
      <c r="F165" s="13"/>
      <c r="G165" s="13"/>
      <c r="H165" s="13"/>
      <c r="I165" s="14" t="e">
        <f>Q171*100/Q177</f>
        <v>#DIV/0!</v>
      </c>
      <c r="J165" s="14" t="e">
        <f>Q172*100/Q177</f>
        <v>#DIV/0!</v>
      </c>
      <c r="K165" s="14" t="e">
        <f>Q173*100/Q177</f>
        <v>#DIV/0!</v>
      </c>
      <c r="L165" s="14" t="e">
        <f>Q174*100/Q177</f>
        <v>#DIV/0!</v>
      </c>
      <c r="M165" s="14" t="e">
        <f>Q175*100/Q177</f>
        <v>#DIV/0!</v>
      </c>
      <c r="N165" s="16" t="e">
        <f>SUM(I165:M165)</f>
        <v>#DIV/0!</v>
      </c>
      <c r="O165" s="17" t="e">
        <f>R176</f>
        <v>#DIV/0!</v>
      </c>
    </row>
    <row r="166" spans="1:22" ht="24">
      <c r="A166" s="12"/>
      <c r="B166" s="13" t="s">
        <v>30</v>
      </c>
      <c r="C166" s="13"/>
      <c r="D166" s="13"/>
      <c r="E166" s="13"/>
      <c r="F166" s="13"/>
      <c r="G166" s="13"/>
      <c r="H166" s="13"/>
      <c r="I166" s="14" t="e">
        <f>S171*100/S177</f>
        <v>#DIV/0!</v>
      </c>
      <c r="J166" s="14" t="e">
        <f>S172*100/S177</f>
        <v>#DIV/0!</v>
      </c>
      <c r="K166" s="14" t="e">
        <f>S173*100/S177</f>
        <v>#DIV/0!</v>
      </c>
      <c r="L166" s="14" t="e">
        <f>S174*100/S177</f>
        <v>#DIV/0!</v>
      </c>
      <c r="M166" s="14" t="e">
        <f>S175*100/S177</f>
        <v>#DIV/0!</v>
      </c>
      <c r="N166" s="16" t="e">
        <f>SUM(I166:M166)</f>
        <v>#DIV/0!</v>
      </c>
      <c r="O166" s="17" t="e">
        <f>T176</f>
        <v>#DIV/0!</v>
      </c>
    </row>
    <row r="167" spans="1:22" ht="24">
      <c r="A167" s="161" t="s">
        <v>31</v>
      </c>
      <c r="B167" s="162"/>
      <c r="C167" s="162"/>
      <c r="D167" s="162"/>
      <c r="E167" s="162"/>
      <c r="F167" s="162"/>
      <c r="G167" s="162"/>
      <c r="H167" s="162"/>
      <c r="I167" s="14" t="e">
        <f>U171*100/U177</f>
        <v>#DIV/0!</v>
      </c>
      <c r="J167" s="14" t="e">
        <f>U172*100/U177</f>
        <v>#DIV/0!</v>
      </c>
      <c r="K167" s="14" t="e">
        <f>U173*100/U177</f>
        <v>#DIV/0!</v>
      </c>
      <c r="L167" s="14" t="e">
        <f>U174*100/U177</f>
        <v>#DIV/0!</v>
      </c>
      <c r="M167" s="14" t="e">
        <f>U175*100/U177</f>
        <v>#DIV/0!</v>
      </c>
      <c r="N167" s="16" t="e">
        <f>SUM(I167:M167)</f>
        <v>#DIV/0!</v>
      </c>
      <c r="O167" s="17" t="e">
        <f>V176</f>
        <v>#DIV/0!</v>
      </c>
    </row>
    <row r="169" spans="1:22" ht="24">
      <c r="A169" s="168" t="s">
        <v>32</v>
      </c>
      <c r="B169" s="149" t="s">
        <v>33</v>
      </c>
      <c r="C169" s="151" t="s">
        <v>34</v>
      </c>
      <c r="D169" s="151"/>
      <c r="E169" s="151"/>
      <c r="F169" s="151"/>
      <c r="G169" s="151"/>
      <c r="H169" s="151"/>
      <c r="I169" s="151" t="s">
        <v>10</v>
      </c>
      <c r="J169" s="151"/>
      <c r="K169" s="151"/>
      <c r="L169" s="151"/>
      <c r="M169" s="151"/>
      <c r="N169" s="151"/>
      <c r="O169" s="151" t="s">
        <v>11</v>
      </c>
      <c r="P169" s="151"/>
      <c r="Q169" s="151"/>
      <c r="R169" s="151"/>
      <c r="S169" s="151"/>
      <c r="T169" s="151"/>
      <c r="U169" s="151" t="s">
        <v>12</v>
      </c>
      <c r="V169" s="151"/>
    </row>
    <row r="170" spans="1:22" ht="24">
      <c r="A170" s="169"/>
      <c r="B170" s="150"/>
      <c r="C170" s="151">
        <v>1.1000000000000001</v>
      </c>
      <c r="D170" s="151"/>
      <c r="E170" s="151">
        <v>1.2</v>
      </c>
      <c r="F170" s="151"/>
      <c r="G170" s="151">
        <v>1.3</v>
      </c>
      <c r="H170" s="151">
        <v>2.1</v>
      </c>
      <c r="I170" s="151">
        <v>2.1</v>
      </c>
      <c r="J170" s="151">
        <v>2.2000000000000002</v>
      </c>
      <c r="K170" s="151">
        <v>2.2000000000000002</v>
      </c>
      <c r="L170" s="151">
        <v>2.2999999999999998</v>
      </c>
      <c r="M170" s="151">
        <v>2.2999999999999998</v>
      </c>
      <c r="N170" s="151"/>
      <c r="O170" s="151">
        <v>3.1</v>
      </c>
      <c r="P170" s="151"/>
      <c r="Q170" s="151">
        <v>3.2</v>
      </c>
      <c r="R170" s="151"/>
      <c r="S170" s="151">
        <v>3.3</v>
      </c>
      <c r="T170" s="151"/>
      <c r="U170" s="151"/>
      <c r="V170" s="151"/>
    </row>
    <row r="171" spans="1:22" ht="24">
      <c r="A171" s="19">
        <v>5</v>
      </c>
      <c r="B171" s="19">
        <v>100</v>
      </c>
      <c r="C171" s="20">
        <f>COUNTIF(C4:C152,5)</f>
        <v>0</v>
      </c>
      <c r="D171" s="21">
        <f>C171*100</f>
        <v>0</v>
      </c>
      <c r="E171" s="20">
        <f>COUNTIF(D4:D152,5)</f>
        <v>0</v>
      </c>
      <c r="F171" s="21">
        <f>E171*100</f>
        <v>0</v>
      </c>
      <c r="G171" s="20">
        <f>COUNTIF(E4:E152,5)</f>
        <v>0</v>
      </c>
      <c r="H171" s="21">
        <f>G171*100</f>
        <v>0</v>
      </c>
      <c r="I171" s="20">
        <f>COUNTIF(F4:F152,5)</f>
        <v>0</v>
      </c>
      <c r="J171" s="21">
        <f>I171*100</f>
        <v>0</v>
      </c>
      <c r="K171" s="20">
        <f>COUNTIF(G4:G152,5)</f>
        <v>0</v>
      </c>
      <c r="L171" s="22">
        <f>K171*100</f>
        <v>0</v>
      </c>
      <c r="M171" s="20">
        <f>COUNTIF(H4:H152,5)</f>
        <v>0</v>
      </c>
      <c r="N171" s="21">
        <f>M171*100</f>
        <v>0</v>
      </c>
      <c r="O171" s="20">
        <f>COUNTIF(I4:I152,5)</f>
        <v>0</v>
      </c>
      <c r="P171" s="21">
        <f>O171*100</f>
        <v>0</v>
      </c>
      <c r="Q171" s="20">
        <f>COUNTIF(J4:J152,5)</f>
        <v>0</v>
      </c>
      <c r="R171" s="21">
        <f>Q171*100</f>
        <v>0</v>
      </c>
      <c r="S171" s="20">
        <f>COUNTIF(K4:K152,5)</f>
        <v>0</v>
      </c>
      <c r="T171" s="21">
        <f>S171*100</f>
        <v>0</v>
      </c>
      <c r="U171" s="20">
        <f>COUNTIF(L4:L152,5)</f>
        <v>0</v>
      </c>
      <c r="V171" s="21">
        <f>U171*100</f>
        <v>0</v>
      </c>
    </row>
    <row r="172" spans="1:22" ht="24">
      <c r="A172" s="19">
        <v>4</v>
      </c>
      <c r="B172" s="19">
        <v>80</v>
      </c>
      <c r="C172" s="20">
        <f>COUNTIF(C4:C152,4)</f>
        <v>0</v>
      </c>
      <c r="D172" s="21">
        <f>C172*80</f>
        <v>0</v>
      </c>
      <c r="E172" s="20">
        <f>COUNTIF(D4:D152,4)</f>
        <v>0</v>
      </c>
      <c r="F172" s="21">
        <f>E172*80</f>
        <v>0</v>
      </c>
      <c r="G172" s="20">
        <f>COUNTIF(E4:E152,4)</f>
        <v>0</v>
      </c>
      <c r="H172" s="21">
        <f>G172*80</f>
        <v>0</v>
      </c>
      <c r="I172" s="20">
        <f>COUNTIF(F4:F152,4)</f>
        <v>0</v>
      </c>
      <c r="J172" s="21">
        <f>I172*80</f>
        <v>0</v>
      </c>
      <c r="K172" s="20">
        <f>COUNTIF(G4:G152,4)</f>
        <v>0</v>
      </c>
      <c r="L172" s="22">
        <f>K172*80</f>
        <v>0</v>
      </c>
      <c r="M172" s="20">
        <f>COUNTIF(H4:H152,4)</f>
        <v>0</v>
      </c>
      <c r="N172" s="21">
        <f>M172*80</f>
        <v>0</v>
      </c>
      <c r="O172" s="20">
        <f>COUNTIF(I4:I152,4)</f>
        <v>0</v>
      </c>
      <c r="P172" s="21">
        <f>O172*80</f>
        <v>0</v>
      </c>
      <c r="Q172" s="20">
        <f>COUNTIF(J4:J152,4)</f>
        <v>0</v>
      </c>
      <c r="R172" s="21">
        <f>Q172*80</f>
        <v>0</v>
      </c>
      <c r="S172" s="20">
        <f>COUNTIF(K4:K152,4)</f>
        <v>0</v>
      </c>
      <c r="T172" s="21">
        <f>S172*80</f>
        <v>0</v>
      </c>
      <c r="U172" s="20">
        <f>COUNTIF(L4:L152,4)</f>
        <v>0</v>
      </c>
      <c r="V172" s="21">
        <f>U172*80</f>
        <v>0</v>
      </c>
    </row>
    <row r="173" spans="1:22" ht="24">
      <c r="A173" s="19">
        <v>3</v>
      </c>
      <c r="B173" s="19">
        <v>60</v>
      </c>
      <c r="C173" s="20">
        <f>COUNTIF(C4:C152,3)</f>
        <v>0</v>
      </c>
      <c r="D173" s="21">
        <f>C173*60</f>
        <v>0</v>
      </c>
      <c r="E173" s="20">
        <f>COUNTIF(D4:D152,3)</f>
        <v>0</v>
      </c>
      <c r="F173" s="21">
        <f>E173*60</f>
        <v>0</v>
      </c>
      <c r="G173" s="20">
        <f>COUNTIF(E4:E152,3)</f>
        <v>0</v>
      </c>
      <c r="H173" s="21">
        <f>G173*60</f>
        <v>0</v>
      </c>
      <c r="I173" s="20">
        <f>COUNTIF(F4:F152,3)</f>
        <v>0</v>
      </c>
      <c r="J173" s="21">
        <f>I173*60</f>
        <v>0</v>
      </c>
      <c r="K173" s="20">
        <f>COUNTIF(G4:G152,3)</f>
        <v>0</v>
      </c>
      <c r="L173" s="22">
        <f>K173*60</f>
        <v>0</v>
      </c>
      <c r="M173" s="20">
        <f>COUNTIF(H4:H152,3)</f>
        <v>0</v>
      </c>
      <c r="N173" s="21">
        <f>M173*60</f>
        <v>0</v>
      </c>
      <c r="O173" s="20">
        <f>COUNTIF(I4:I152,3)</f>
        <v>0</v>
      </c>
      <c r="P173" s="21">
        <f>O173*60</f>
        <v>0</v>
      </c>
      <c r="Q173" s="20">
        <f>COUNTIF(J4:J152,3)</f>
        <v>0</v>
      </c>
      <c r="R173" s="21">
        <f>Q173*60</f>
        <v>0</v>
      </c>
      <c r="S173" s="20">
        <f>COUNTIF(K4:K152,3)</f>
        <v>0</v>
      </c>
      <c r="T173" s="21">
        <f>S173*60</f>
        <v>0</v>
      </c>
      <c r="U173" s="20">
        <f>COUNTIF(L4:L152,3)</f>
        <v>0</v>
      </c>
      <c r="V173" s="21">
        <f>U173*60</f>
        <v>0</v>
      </c>
    </row>
    <row r="174" spans="1:22" ht="24">
      <c r="A174" s="19">
        <v>2</v>
      </c>
      <c r="B174" s="19">
        <v>40</v>
      </c>
      <c r="C174" s="20">
        <f>COUNTIF(C136:C152,2)</f>
        <v>0</v>
      </c>
      <c r="D174" s="21">
        <f>C174*40</f>
        <v>0</v>
      </c>
      <c r="E174" s="20">
        <f>COUNTIF(D136:D152,2)</f>
        <v>0</v>
      </c>
      <c r="F174" s="21">
        <f>E174*40</f>
        <v>0</v>
      </c>
      <c r="G174" s="20">
        <f>COUNTIF(E136:E152,2)</f>
        <v>0</v>
      </c>
      <c r="H174" s="21">
        <f>G174*40</f>
        <v>0</v>
      </c>
      <c r="I174" s="20">
        <f>COUNTIF(F136:F152,2)</f>
        <v>0</v>
      </c>
      <c r="J174" s="21">
        <f>I174*40</f>
        <v>0</v>
      </c>
      <c r="K174" s="20">
        <f>COUNTIF(G136:G152,2)</f>
        <v>0</v>
      </c>
      <c r="L174" s="22">
        <f>K174*40</f>
        <v>0</v>
      </c>
      <c r="M174" s="20">
        <f>COUNTIF(H136:H152,2)</f>
        <v>0</v>
      </c>
      <c r="N174" s="21">
        <f>M174*40</f>
        <v>0</v>
      </c>
      <c r="O174" s="20">
        <f>COUNTIF(I136:I152,2)</f>
        <v>0</v>
      </c>
      <c r="P174" s="21">
        <f>O174*40</f>
        <v>0</v>
      </c>
      <c r="Q174" s="20">
        <f>COUNTIF(J136:J152,2)</f>
        <v>0</v>
      </c>
      <c r="R174" s="21">
        <f>Q174*40</f>
        <v>0</v>
      </c>
      <c r="S174" s="20">
        <f>COUNTIF($K$4:$K$20,2)</f>
        <v>0</v>
      </c>
      <c r="T174" s="21">
        <f>S174*40</f>
        <v>0</v>
      </c>
      <c r="U174" s="20">
        <f>COUNTIF($L$4:$L$20,2)</f>
        <v>0</v>
      </c>
      <c r="V174" s="21">
        <f>U174*40</f>
        <v>0</v>
      </c>
    </row>
    <row r="175" spans="1:22" ht="24">
      <c r="A175" s="19">
        <v>1</v>
      </c>
      <c r="B175" s="19">
        <v>20</v>
      </c>
      <c r="C175" s="20">
        <f>COUNTIF(C136:C152,1)</f>
        <v>0</v>
      </c>
      <c r="D175" s="21">
        <f>C175*20</f>
        <v>0</v>
      </c>
      <c r="E175" s="20">
        <f>COUNTIF(D136:D152,1)</f>
        <v>0</v>
      </c>
      <c r="F175" s="21">
        <f>E175*20</f>
        <v>0</v>
      </c>
      <c r="G175" s="20">
        <f>COUNTIF(E136:E152,1)</f>
        <v>0</v>
      </c>
      <c r="H175" s="21">
        <f>G175*20</f>
        <v>0</v>
      </c>
      <c r="I175" s="20">
        <f>COUNTIF(F136:F152,1)</f>
        <v>0</v>
      </c>
      <c r="J175" s="21">
        <f>I175*20</f>
        <v>0</v>
      </c>
      <c r="K175" s="20">
        <f>COUNTIF(G136:G152,1)</f>
        <v>0</v>
      </c>
      <c r="L175" s="22">
        <f>K175*20</f>
        <v>0</v>
      </c>
      <c r="M175" s="20">
        <f>COUNTIF(H136:H152,1)</f>
        <v>0</v>
      </c>
      <c r="N175" s="21">
        <f>M175*20</f>
        <v>0</v>
      </c>
      <c r="O175" s="20">
        <f>COUNTIF(I136:I152,1)</f>
        <v>0</v>
      </c>
      <c r="P175" s="21">
        <f>O175*20</f>
        <v>0</v>
      </c>
      <c r="Q175" s="20">
        <f>COUNTIF(J136:J152,1)</f>
        <v>0</v>
      </c>
      <c r="R175" s="21">
        <f>Q175*20</f>
        <v>0</v>
      </c>
      <c r="S175" s="20">
        <f>COUNTIF($K$4:$K$20,1)</f>
        <v>0</v>
      </c>
      <c r="T175" s="21">
        <f>S175*20</f>
        <v>0</v>
      </c>
      <c r="U175" s="20">
        <f>COUNTIF($L$4:$L$20,1)</f>
        <v>0</v>
      </c>
      <c r="V175" s="21">
        <f>U175*20</f>
        <v>0</v>
      </c>
    </row>
    <row r="176" spans="1:22" ht="24">
      <c r="A176" s="19">
        <v>6</v>
      </c>
      <c r="B176" s="19" t="s">
        <v>17</v>
      </c>
      <c r="C176" s="20">
        <f>COUNTIF(C137:C153,6)</f>
        <v>0</v>
      </c>
      <c r="D176" s="21" t="e">
        <f>(C176/C177)*100</f>
        <v>#DIV/0!</v>
      </c>
      <c r="E176" s="20">
        <f>COUNTIF(D136:D152,6)</f>
        <v>0</v>
      </c>
      <c r="F176" s="21" t="e">
        <f>(E176/E177)*100</f>
        <v>#DIV/0!</v>
      </c>
      <c r="G176" s="20">
        <f>COUNTIF(E136:E152,6)</f>
        <v>0</v>
      </c>
      <c r="H176" s="21" t="e">
        <f>(G176/G177)*100</f>
        <v>#DIV/0!</v>
      </c>
      <c r="I176" s="20">
        <f>COUNTIF(F136:F152,6)</f>
        <v>0</v>
      </c>
      <c r="J176" s="21" t="e">
        <f>(I176/I177)*100</f>
        <v>#DIV/0!</v>
      </c>
      <c r="K176" s="20">
        <f>COUNTIF(G136:G152,6)</f>
        <v>0</v>
      </c>
      <c r="L176" s="21" t="e">
        <f>(K176/K177)*100</f>
        <v>#DIV/0!</v>
      </c>
      <c r="M176" s="20">
        <f>COUNTIF(H136:H152,6)</f>
        <v>0</v>
      </c>
      <c r="N176" s="21" t="e">
        <f>(M176/M177)*100</f>
        <v>#DIV/0!</v>
      </c>
      <c r="O176" s="20">
        <f>COUNTIF(I136:I152,6)</f>
        <v>0</v>
      </c>
      <c r="P176" s="21" t="e">
        <f>(O176/O177)*100</f>
        <v>#DIV/0!</v>
      </c>
      <c r="Q176" s="20">
        <f>COUNTIF(J136:J152,6)</f>
        <v>0</v>
      </c>
      <c r="R176" s="21" t="e">
        <f>(Q176/Q177)*100</f>
        <v>#DIV/0!</v>
      </c>
      <c r="S176" s="20">
        <f>COUNTIF(K136:K152,6)</f>
        <v>0</v>
      </c>
      <c r="T176" s="21" t="e">
        <f>(S176/S177)*100</f>
        <v>#DIV/0!</v>
      </c>
      <c r="U176" s="20">
        <f>COUNTIF(L136:L152,6)</f>
        <v>0</v>
      </c>
      <c r="V176" s="21" t="e">
        <f>(U176/U177)*100</f>
        <v>#DIV/0!</v>
      </c>
    </row>
    <row r="177" spans="1:22" ht="24">
      <c r="A177" s="6"/>
      <c r="B177" s="23"/>
      <c r="C177" s="24">
        <f>SUM(C171:C176)</f>
        <v>0</v>
      </c>
      <c r="D177" s="25">
        <f>SUM(D171:D175)</f>
        <v>0</v>
      </c>
      <c r="E177" s="24">
        <f>SUM(E171:E176)</f>
        <v>0</v>
      </c>
      <c r="F177" s="25">
        <f>SUM(F171:F175)</f>
        <v>0</v>
      </c>
      <c r="G177" s="24">
        <f>SUM(G171:G176)</f>
        <v>0</v>
      </c>
      <c r="H177" s="25">
        <f t="shared" ref="H177:N177" si="0">SUM(H171:H175)</f>
        <v>0</v>
      </c>
      <c r="I177" s="24">
        <f>SUM(I171:I176)</f>
        <v>0</v>
      </c>
      <c r="J177" s="25">
        <f t="shared" si="0"/>
        <v>0</v>
      </c>
      <c r="K177" s="24">
        <f>SUM(K171:K176)</f>
        <v>0</v>
      </c>
      <c r="L177" s="26">
        <f t="shared" si="0"/>
        <v>0</v>
      </c>
      <c r="M177" s="24">
        <f>SUM(M171:M176)</f>
        <v>0</v>
      </c>
      <c r="N177" s="27">
        <f t="shared" si="0"/>
        <v>0</v>
      </c>
      <c r="O177" s="24">
        <f>SUM(O171:O176)</f>
        <v>0</v>
      </c>
      <c r="P177" s="27">
        <f>SUM(P171:P175)</f>
        <v>0</v>
      </c>
      <c r="Q177" s="24">
        <f>SUM(Q171:Q176)</f>
        <v>0</v>
      </c>
      <c r="R177" s="27">
        <f>SUM(R171:R175)</f>
        <v>0</v>
      </c>
      <c r="S177" s="24">
        <f>SUM(S171:S176)</f>
        <v>0</v>
      </c>
      <c r="T177" s="27">
        <f>SUM(T171:T175)</f>
        <v>0</v>
      </c>
      <c r="U177" s="24">
        <f>SUM(U171:U176)</f>
        <v>0</v>
      </c>
      <c r="V177" s="27">
        <f>SUM(V171:V175)</f>
        <v>0</v>
      </c>
    </row>
    <row r="178" spans="1:22" ht="24">
      <c r="A178" s="166" t="s">
        <v>35</v>
      </c>
      <c r="B178" s="167"/>
      <c r="C178" s="163" t="e">
        <f>D177/C177-C176</f>
        <v>#DIV/0!</v>
      </c>
      <c r="D178" s="163"/>
      <c r="E178" s="163" t="e">
        <f>F177/E177-E176</f>
        <v>#DIV/0!</v>
      </c>
      <c r="F178" s="163"/>
      <c r="G178" s="163" t="e">
        <f>H177/G177-G176</f>
        <v>#DIV/0!</v>
      </c>
      <c r="H178" s="163"/>
      <c r="I178" s="163" t="e">
        <f>J177/I177-I176</f>
        <v>#DIV/0!</v>
      </c>
      <c r="J178" s="163"/>
      <c r="K178" s="163" t="e">
        <f>L177/K177-K176</f>
        <v>#DIV/0!</v>
      </c>
      <c r="L178" s="163"/>
      <c r="M178" s="163" t="e">
        <f>N177/M177-M176</f>
        <v>#DIV/0!</v>
      </c>
      <c r="N178" s="163"/>
      <c r="O178" s="163" t="e">
        <f>P177/O177-O176</f>
        <v>#DIV/0!</v>
      </c>
      <c r="P178" s="163"/>
      <c r="Q178" s="163" t="e">
        <f>R177/Q177-Q176</f>
        <v>#DIV/0!</v>
      </c>
      <c r="R178" s="163"/>
      <c r="S178" s="163" t="e">
        <f>T177/S177-S176</f>
        <v>#DIV/0!</v>
      </c>
      <c r="T178" s="163"/>
      <c r="U178" s="163" t="e">
        <f>V177/U177-U176</f>
        <v>#DIV/0!</v>
      </c>
      <c r="V178" s="163"/>
    </row>
    <row r="179" spans="1:22" ht="24">
      <c r="A179" s="6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8"/>
      <c r="M179" s="28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27.75">
      <c r="A180" s="164" t="s">
        <v>36</v>
      </c>
      <c r="B180" s="164"/>
      <c r="C180" s="30" t="e">
        <f>SUM(C178:V178)/10</f>
        <v>#DIV/0!</v>
      </c>
      <c r="D180" s="29" t="s">
        <v>37</v>
      </c>
      <c r="E180" s="23"/>
      <c r="F180" s="23"/>
      <c r="G180" s="23"/>
      <c r="H180" s="23"/>
      <c r="I180" s="23"/>
      <c r="J180" s="23"/>
      <c r="K180" s="23"/>
      <c r="L180" s="28"/>
      <c r="M180" s="28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24">
      <c r="A181" s="6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8"/>
      <c r="M181" s="28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27.75">
      <c r="A182" s="165" t="s">
        <v>38</v>
      </c>
      <c r="B182" s="165"/>
      <c r="C182" s="31" t="e">
        <f>((COUNTIF(C136:L152,6)/(C149*10)*100))</f>
        <v>#DIV/0!</v>
      </c>
      <c r="D182" s="32" t="s">
        <v>37</v>
      </c>
      <c r="E182" s="23"/>
      <c r="F182" s="23"/>
      <c r="G182" s="23"/>
      <c r="H182" s="23"/>
      <c r="I182" s="23"/>
      <c r="J182" s="23"/>
      <c r="K182" s="23"/>
      <c r="L182" s="28"/>
      <c r="M182" s="28"/>
      <c r="N182" s="6"/>
      <c r="O182" s="6"/>
      <c r="P182" s="6"/>
      <c r="Q182" s="6"/>
      <c r="R182" s="6"/>
      <c r="S182" s="6"/>
      <c r="T182" s="6"/>
      <c r="U182" s="6"/>
      <c r="V182" s="6"/>
    </row>
  </sheetData>
  <mergeCells count="39">
    <mergeCell ref="A180:B180"/>
    <mergeCell ref="A182:B182"/>
    <mergeCell ref="Q170:R170"/>
    <mergeCell ref="S170:T170"/>
    <mergeCell ref="A178:B178"/>
    <mergeCell ref="C178:D178"/>
    <mergeCell ref="E178:F178"/>
    <mergeCell ref="G178:H178"/>
    <mergeCell ref="I178:J178"/>
    <mergeCell ref="K178:L178"/>
    <mergeCell ref="M178:N178"/>
    <mergeCell ref="O178:P178"/>
    <mergeCell ref="C170:D170"/>
    <mergeCell ref="E170:F170"/>
    <mergeCell ref="G170:H170"/>
    <mergeCell ref="A169:A170"/>
    <mergeCell ref="O169:T169"/>
    <mergeCell ref="Q178:R178"/>
    <mergeCell ref="S178:T178"/>
    <mergeCell ref="U169:V170"/>
    <mergeCell ref="I170:J170"/>
    <mergeCell ref="K170:L170"/>
    <mergeCell ref="M170:N170"/>
    <mergeCell ref="O170:P170"/>
    <mergeCell ref="U178:V178"/>
    <mergeCell ref="B169:B170"/>
    <mergeCell ref="C169:H169"/>
    <mergeCell ref="A1:N1"/>
    <mergeCell ref="C2:E2"/>
    <mergeCell ref="F2:H2"/>
    <mergeCell ref="I2:K2"/>
    <mergeCell ref="A153:H153"/>
    <mergeCell ref="I153:M153"/>
    <mergeCell ref="A154:H154"/>
    <mergeCell ref="A155:H155"/>
    <mergeCell ref="A159:H159"/>
    <mergeCell ref="A163:H163"/>
    <mergeCell ref="A167:H167"/>
    <mergeCell ref="I169:N16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2"/>
  <sheetViews>
    <sheetView workbookViewId="0">
      <selection sqref="A1:L1"/>
    </sheetView>
  </sheetViews>
  <sheetFormatPr defaultColWidth="8.7109375" defaultRowHeight="15"/>
  <cols>
    <col min="1" max="2" width="12" customWidth="1"/>
    <col min="3" max="12" width="15.42578125" customWidth="1"/>
  </cols>
  <sheetData>
    <row r="1" spans="1:12" ht="33">
      <c r="A1" s="147" t="s">
        <v>39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ht="78.75" customHeight="1">
      <c r="A2" s="18" t="s">
        <v>40</v>
      </c>
      <c r="B2" s="18" t="s">
        <v>3</v>
      </c>
      <c r="C2" s="18" t="s">
        <v>41</v>
      </c>
      <c r="D2" s="18" t="s">
        <v>42</v>
      </c>
      <c r="E2" s="18" t="s">
        <v>43</v>
      </c>
      <c r="F2" s="18" t="s">
        <v>44</v>
      </c>
      <c r="G2" s="18" t="s">
        <v>45</v>
      </c>
      <c r="H2" s="18" t="s">
        <v>46</v>
      </c>
      <c r="I2" s="18" t="s">
        <v>47</v>
      </c>
      <c r="J2" s="18" t="s">
        <v>48</v>
      </c>
      <c r="K2" s="18" t="s">
        <v>49</v>
      </c>
      <c r="L2" s="18" t="s">
        <v>50</v>
      </c>
    </row>
    <row r="3" spans="1:12">
      <c r="A3" s="1"/>
      <c r="B3" s="2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1"/>
      <c r="B4" s="2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1"/>
      <c r="B5" s="2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1"/>
      <c r="B6" s="2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1"/>
      <c r="B9" s="2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1"/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1"/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1"/>
      <c r="B17" s="2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1"/>
      <c r="B18" s="2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1"/>
      <c r="B19" s="2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1"/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1"/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1"/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1"/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1"/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1"/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1"/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1"/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1"/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1"/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1"/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1"/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1"/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1"/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1"/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1"/>
      <c r="B35" s="2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1"/>
      <c r="B36" s="2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1"/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1"/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1"/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1"/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1"/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1"/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1"/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1"/>
      <c r="B44" s="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1"/>
      <c r="B45" s="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1"/>
      <c r="B46" s="2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1"/>
      <c r="B47" s="2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1"/>
      <c r="B48" s="2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1"/>
      <c r="B49" s="2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1"/>
      <c r="B50" s="2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1"/>
      <c r="B51" s="2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1"/>
      <c r="B52" s="2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1"/>
      <c r="B53" s="2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1"/>
      <c r="B54" s="2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1"/>
      <c r="B55" s="2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1"/>
      <c r="B56" s="2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1"/>
      <c r="B57" s="2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1"/>
      <c r="B58" s="2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1"/>
      <c r="B59" s="2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1"/>
      <c r="B60" s="2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1"/>
      <c r="B61" s="2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1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1"/>
      <c r="B63" s="2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1"/>
      <c r="B64" s="2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1"/>
      <c r="B65" s="2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1"/>
      <c r="B66" s="2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1"/>
      <c r="B67" s="2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1"/>
      <c r="B68" s="2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>
      <c r="A69" s="1"/>
      <c r="B69" s="2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>
      <c r="A70" s="1"/>
      <c r="B70" s="2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1"/>
      <c r="B71" s="2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1"/>
      <c r="B72" s="2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1"/>
      <c r="B73" s="2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1"/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1"/>
      <c r="B75" s="2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1"/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>
      <c r="A77" s="1"/>
      <c r="B77" s="2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1"/>
      <c r="B78" s="2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1"/>
      <c r="B79" s="2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1"/>
      <c r="B80" s="2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1"/>
      <c r="B81" s="2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1"/>
      <c r="B82" s="2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>
      <c r="A83" s="1"/>
      <c r="B83" s="2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1"/>
      <c r="B84" s="2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>
      <c r="A85" s="1"/>
      <c r="B85" s="2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1"/>
      <c r="B86" s="2"/>
      <c r="C86" s="4"/>
      <c r="D86" s="4"/>
      <c r="E86" s="4"/>
      <c r="F86" s="4"/>
      <c r="G86" s="4"/>
      <c r="H86" s="4"/>
      <c r="I86" s="4"/>
      <c r="J86" s="4"/>
      <c r="K86" s="40"/>
      <c r="L86" s="4"/>
    </row>
    <row r="87" spans="1:12">
      <c r="A87" s="1"/>
      <c r="B87" s="2"/>
      <c r="C87" s="4"/>
      <c r="D87" s="4"/>
      <c r="E87" s="4"/>
      <c r="F87" s="4"/>
      <c r="G87" s="4"/>
      <c r="H87" s="4"/>
      <c r="I87" s="4"/>
      <c r="J87" s="4"/>
      <c r="K87" s="40"/>
      <c r="L87" s="4"/>
    </row>
    <row r="88" spans="1:12">
      <c r="A88" s="1"/>
      <c r="B88" s="2"/>
      <c r="C88" s="4"/>
      <c r="D88" s="4"/>
      <c r="E88" s="4"/>
      <c r="F88" s="4"/>
      <c r="G88" s="4"/>
      <c r="H88" s="4"/>
      <c r="I88" s="4"/>
      <c r="J88" s="4"/>
      <c r="K88" s="40"/>
      <c r="L88" s="4"/>
    </row>
    <row r="89" spans="1:12">
      <c r="A89" s="1"/>
      <c r="B89" s="2"/>
      <c r="C89" s="4"/>
      <c r="D89" s="4"/>
      <c r="E89" s="4"/>
      <c r="F89" s="4"/>
      <c r="G89" s="4"/>
      <c r="H89" s="4"/>
      <c r="I89" s="4"/>
      <c r="J89" s="4"/>
      <c r="K89" s="40"/>
      <c r="L89" s="4"/>
    </row>
    <row r="90" spans="1:12">
      <c r="A90" s="1"/>
      <c r="B90" s="2"/>
      <c r="C90" s="4"/>
      <c r="D90" s="4"/>
      <c r="E90" s="4"/>
      <c r="F90" s="4"/>
      <c r="G90" s="4"/>
      <c r="H90" s="4"/>
      <c r="I90" s="4"/>
      <c r="J90" s="4"/>
      <c r="K90" s="40"/>
      <c r="L90" s="4"/>
    </row>
    <row r="91" spans="1:12">
      <c r="A91" s="1"/>
      <c r="B91" s="2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1"/>
      <c r="B92" s="2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1"/>
      <c r="B93" s="2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>
      <c r="A94" s="1"/>
      <c r="B94" s="2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>
      <c r="A95" s="1"/>
      <c r="B95" s="2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1"/>
      <c r="B96" s="2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>
      <c r="A97" s="1"/>
      <c r="B97" s="2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1"/>
      <c r="B98" s="2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1"/>
      <c r="B99" s="2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1"/>
      <c r="B100" s="2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1"/>
      <c r="B101" s="2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1"/>
      <c r="B102" s="2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>
      <c r="A103" s="1"/>
      <c r="B103" s="2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>
      <c r="A104" s="1"/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1"/>
      <c r="B105" s="2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1"/>
      <c r="B106" s="2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>
      <c r="A107" s="1"/>
      <c r="B107" s="2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>
      <c r="A108" s="1"/>
      <c r="B108" s="2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>
      <c r="A109" s="1"/>
      <c r="B109" s="2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>
      <c r="A110" s="1"/>
      <c r="B110" s="2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>
      <c r="A111" s="1"/>
      <c r="B111" s="2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1"/>
      <c r="B112" s="2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1"/>
      <c r="B113" s="2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>
      <c r="A114" s="1"/>
      <c r="B114" s="2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1"/>
      <c r="B115" s="2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>
      <c r="A116" s="1"/>
      <c r="B116" s="2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>
      <c r="A117" s="1"/>
      <c r="B117" s="2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>
      <c r="A118" s="1"/>
      <c r="B118" s="2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>
      <c r="A119" s="1"/>
      <c r="B119" s="2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>
      <c r="A120" s="1"/>
      <c r="B120" s="2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1"/>
      <c r="B121" s="2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>
      <c r="A122" s="1"/>
      <c r="B122" s="2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>
      <c r="A123" s="1"/>
      <c r="B123" s="2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1"/>
      <c r="B124" s="2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>
      <c r="A125" s="1"/>
      <c r="B125" s="2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>
      <c r="A126" s="1"/>
      <c r="B126" s="2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>
      <c r="A127" s="1"/>
      <c r="B127" s="2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1"/>
      <c r="B128" s="2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1"/>
      <c r="B129" s="2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>
      <c r="A130" s="1"/>
      <c r="B130" s="2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>
      <c r="A131" s="1"/>
      <c r="B131" s="2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>
      <c r="A132" s="1"/>
      <c r="B132" s="2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>
      <c r="A133" s="1"/>
      <c r="B133" s="2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>
      <c r="A134" s="1"/>
      <c r="B134" s="2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>
      <c r="A135" s="1"/>
      <c r="B135" s="2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>
      <c r="A136" s="1"/>
      <c r="B136" s="2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1"/>
      <c r="B137" s="2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>
      <c r="A138" s="1"/>
      <c r="B138" s="2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>
      <c r="A139" s="1"/>
      <c r="B139" s="2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>
      <c r="A140" s="1"/>
      <c r="B140" s="2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>
      <c r="A141" s="1"/>
      <c r="B141" s="2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>
      <c r="A142" s="1"/>
      <c r="B142" s="2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>
      <c r="A143" s="1"/>
      <c r="B143" s="2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>
      <c r="A144" s="36"/>
      <c r="B144" s="37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>
      <c r="A145" s="1"/>
      <c r="B145" s="2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>
      <c r="A146" s="1"/>
      <c r="B146" s="2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1"/>
      <c r="B147" s="2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1"/>
      <c r="B148" s="2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>
      <c r="A149" s="1"/>
      <c r="B149" s="2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>
      <c r="A150" s="1"/>
      <c r="B150" s="2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>
      <c r="A151" s="1"/>
      <c r="B151" s="2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E152" s="38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รายชื่อ</vt:lpstr>
      <vt:lpstr>การประเมิน หลักสูตรที่ 1</vt:lpstr>
      <vt:lpstr>การประเมิน หลักสูตรที่ 2</vt:lpstr>
      <vt:lpstr>การประเมิน หลักสูตรที่ 3</vt:lpstr>
      <vt:lpstr>การประเมิน หลักสูตรที่ 4</vt:lpstr>
      <vt:lpstr>การประเมิน หลักสูตรที่ 5</vt:lpstr>
      <vt:lpstr>การประเมิน หลักสูตรที่ 6</vt:lpstr>
      <vt:lpstr>การติดตามผล</vt:lpstr>
      <vt:lpstr>ผลการประเมิน</vt:lpstr>
      <vt:lpstr>ผลการติดตามผล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AIO-C</cp:lastModifiedBy>
  <cp:lastPrinted>2023-03-27T03:07:38Z</cp:lastPrinted>
  <dcterms:created xsi:type="dcterms:W3CDTF">2016-03-30T08:58:42Z</dcterms:created>
  <dcterms:modified xsi:type="dcterms:W3CDTF">2026-09-30T08:21:39Z</dcterms:modified>
</cp:coreProperties>
</file>